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Statistički izvještaji 31.12.2022\Pučk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F288" i="9"/>
  <c r="F287" i="9"/>
  <c r="F286" i="9"/>
  <c r="H285" i="9"/>
  <c r="G285" i="9"/>
  <c r="F285" i="9"/>
  <c r="H284" i="9"/>
  <c r="G284" i="9"/>
  <c r="F284" i="9"/>
  <c r="H283" i="9"/>
  <c r="G283" i="9"/>
  <c r="E283" i="9" s="1"/>
  <c r="B283" i="9" s="1"/>
  <c r="F283" i="9"/>
  <c r="F282" i="9"/>
  <c r="H281" i="9"/>
  <c r="G281" i="9"/>
  <c r="E281" i="9" s="1"/>
  <c r="B281" i="9" s="1"/>
  <c r="F281" i="9"/>
  <c r="H280" i="9"/>
  <c r="G280" i="9"/>
  <c r="E280" i="9" s="1"/>
  <c r="B280" i="9" s="1"/>
  <c r="F280" i="9"/>
  <c r="H279" i="9"/>
  <c r="G279" i="9"/>
  <c r="F279" i="9"/>
  <c r="F278" i="9"/>
  <c r="F277" i="9"/>
  <c r="F276" i="9"/>
  <c r="F275" i="9" s="1"/>
  <c r="L274" i="9"/>
  <c r="F274" i="9" s="1"/>
  <c r="H274" i="9"/>
  <c r="I273" i="9"/>
  <c r="H273" i="9"/>
  <c r="F273" i="9"/>
  <c r="E272" i="9"/>
  <c r="M271" i="9"/>
  <c r="L271" i="9"/>
  <c r="F271" i="9" s="1"/>
  <c r="B271" i="9" s="1"/>
  <c r="E271" i="9"/>
  <c r="M270" i="9"/>
  <c r="L270" i="9"/>
  <c r="F270" i="9" s="1"/>
  <c r="B270" i="9" s="1"/>
  <c r="E270" i="9"/>
  <c r="M269" i="9"/>
  <c r="F269" i="9" s="1"/>
  <c r="L269" i="9"/>
  <c r="E269" i="9"/>
  <c r="B269" i="9" s="1"/>
  <c r="M268" i="9"/>
  <c r="L268" i="9"/>
  <c r="F268" i="9"/>
  <c r="E268" i="9"/>
  <c r="B268" i="9" s="1"/>
  <c r="M267" i="9"/>
  <c r="L267" i="9"/>
  <c r="F267" i="9" s="1"/>
  <c r="E267" i="9"/>
  <c r="B267" i="9" s="1"/>
  <c r="M266" i="9"/>
  <c r="L266" i="9"/>
  <c r="F266" i="9" s="1"/>
  <c r="B266" i="9" s="1"/>
  <c r="E266" i="9"/>
  <c r="M265" i="9"/>
  <c r="L265" i="9"/>
  <c r="F265" i="9" s="1"/>
  <c r="E265" i="9"/>
  <c r="B265" i="9" s="1"/>
  <c r="M264" i="9"/>
  <c r="L264" i="9"/>
  <c r="F264" i="9"/>
  <c r="E264" i="9"/>
  <c r="B264" i="9" s="1"/>
  <c r="M263" i="9"/>
  <c r="L263" i="9"/>
  <c r="F263" i="9" s="1"/>
  <c r="B263" i="9" s="1"/>
  <c r="E263" i="9"/>
  <c r="M262" i="9"/>
  <c r="L262" i="9"/>
  <c r="F262" i="9" s="1"/>
  <c r="B262" i="9" s="1"/>
  <c r="E262" i="9"/>
  <c r="M261" i="9"/>
  <c r="F261" i="9" s="1"/>
  <c r="L261" i="9"/>
  <c r="E261" i="9"/>
  <c r="M260" i="9"/>
  <c r="L260" i="9"/>
  <c r="F260" i="9"/>
  <c r="E260" i="9"/>
  <c r="B260" i="9" s="1"/>
  <c r="M259" i="9"/>
  <c r="L259" i="9"/>
  <c r="F259" i="9" s="1"/>
  <c r="E259" i="9"/>
  <c r="B259" i="9" s="1"/>
  <c r="M258" i="9"/>
  <c r="L258" i="9"/>
  <c r="F258" i="9" s="1"/>
  <c r="B258" i="9" s="1"/>
  <c r="E258" i="9"/>
  <c r="M257" i="9"/>
  <c r="L257" i="9"/>
  <c r="F257" i="9" s="1"/>
  <c r="E257" i="9"/>
  <c r="M256" i="9"/>
  <c r="L256" i="9"/>
  <c r="F256" i="9"/>
  <c r="E256" i="9"/>
  <c r="B256" i="9" s="1"/>
  <c r="M255" i="9"/>
  <c r="L255" i="9"/>
  <c r="F255" i="9" s="1"/>
  <c r="B255" i="9" s="1"/>
  <c r="E255" i="9"/>
  <c r="M254" i="9"/>
  <c r="L254" i="9"/>
  <c r="F254" i="9" s="1"/>
  <c r="B254" i="9" s="1"/>
  <c r="E254" i="9"/>
  <c r="M253" i="9"/>
  <c r="F253" i="9" s="1"/>
  <c r="L253" i="9"/>
  <c r="E253" i="9"/>
  <c r="B253" i="9" s="1"/>
  <c r="M252" i="9"/>
  <c r="L252" i="9"/>
  <c r="F252" i="9"/>
  <c r="E252" i="9"/>
  <c r="B252" i="9" s="1"/>
  <c r="M251" i="9"/>
  <c r="L251" i="9"/>
  <c r="F251" i="9" s="1"/>
  <c r="E251" i="9"/>
  <c r="B251" i="9" s="1"/>
  <c r="M250" i="9"/>
  <c r="L250" i="9"/>
  <c r="F250" i="9" s="1"/>
  <c r="B250" i="9" s="1"/>
  <c r="E250" i="9"/>
  <c r="M249" i="9"/>
  <c r="L249" i="9"/>
  <c r="F249" i="9" s="1"/>
  <c r="E249" i="9"/>
  <c r="M248" i="9"/>
  <c r="L248" i="9"/>
  <c r="F248" i="9"/>
  <c r="E248" i="9"/>
  <c r="B248" i="9" s="1"/>
  <c r="M247" i="9"/>
  <c r="L247" i="9"/>
  <c r="F247" i="9" s="1"/>
  <c r="B247" i="9" s="1"/>
  <c r="E247" i="9"/>
  <c r="M246" i="9"/>
  <c r="L246" i="9"/>
  <c r="F246" i="9" s="1"/>
  <c r="B246" i="9" s="1"/>
  <c r="E246" i="9"/>
  <c r="M245" i="9"/>
  <c r="F245" i="9" s="1"/>
  <c r="L245" i="9"/>
  <c r="E245" i="9"/>
  <c r="M244" i="9"/>
  <c r="L244" i="9"/>
  <c r="F244" i="9"/>
  <c r="E244" i="9"/>
  <c r="B244" i="9" s="1"/>
  <c r="M243" i="9"/>
  <c r="L243" i="9"/>
  <c r="F243" i="9" s="1"/>
  <c r="E243" i="9"/>
  <c r="B243" i="9" s="1"/>
  <c r="M242" i="9"/>
  <c r="L242" i="9"/>
  <c r="F242" i="9" s="1"/>
  <c r="B242" i="9" s="1"/>
  <c r="E242" i="9"/>
  <c r="M241" i="9"/>
  <c r="L241" i="9"/>
  <c r="F241" i="9" s="1"/>
  <c r="E241" i="9"/>
  <c r="B241" i="9" s="1"/>
  <c r="M240" i="9"/>
  <c r="L240" i="9"/>
  <c r="F240" i="9"/>
  <c r="B240" i="9" s="1"/>
  <c r="E240" i="9"/>
  <c r="M239" i="9"/>
  <c r="L239" i="9"/>
  <c r="F239" i="9" s="1"/>
  <c r="B239" i="9" s="1"/>
  <c r="E239" i="9"/>
  <c r="M238" i="9"/>
  <c r="F238" i="9" s="1"/>
  <c r="B238" i="9" s="1"/>
  <c r="L238" i="9"/>
  <c r="E238" i="9"/>
  <c r="M237" i="9"/>
  <c r="F237" i="9" s="1"/>
  <c r="L237" i="9"/>
  <c r="E237" i="9"/>
  <c r="B237" i="9" s="1"/>
  <c r="M236" i="9"/>
  <c r="L236" i="9"/>
  <c r="F236" i="9"/>
  <c r="E236" i="9"/>
  <c r="B236" i="9" s="1"/>
  <c r="M235" i="9"/>
  <c r="L235" i="9"/>
  <c r="F235" i="9" s="1"/>
  <c r="E235" i="9"/>
  <c r="M234" i="9"/>
  <c r="L234" i="9"/>
  <c r="F234" i="9" s="1"/>
  <c r="B234" i="9" s="1"/>
  <c r="E234" i="9"/>
  <c r="M233" i="9"/>
  <c r="L233" i="9"/>
  <c r="F233" i="9" s="1"/>
  <c r="E233" i="9"/>
  <c r="B233" i="9" s="1"/>
  <c r="M232" i="9"/>
  <c r="L232" i="9"/>
  <c r="F232" i="9"/>
  <c r="B232" i="9" s="1"/>
  <c r="E232" i="9"/>
  <c r="M231" i="9"/>
  <c r="L231" i="9"/>
  <c r="F231" i="9" s="1"/>
  <c r="B231" i="9" s="1"/>
  <c r="E231" i="9"/>
  <c r="M230" i="9"/>
  <c r="F230" i="9" s="1"/>
  <c r="B230" i="9" s="1"/>
  <c r="L230" i="9"/>
  <c r="E230" i="9"/>
  <c r="M229" i="9"/>
  <c r="F229" i="9" s="1"/>
  <c r="L229" i="9"/>
  <c r="E229" i="9"/>
  <c r="M228" i="9"/>
  <c r="L228" i="9"/>
  <c r="F228" i="9"/>
  <c r="E228" i="9"/>
  <c r="B228" i="9" s="1"/>
  <c r="M227" i="9"/>
  <c r="L227" i="9"/>
  <c r="F227" i="9" s="1"/>
  <c r="E227" i="9"/>
  <c r="M226" i="9"/>
  <c r="L226" i="9"/>
  <c r="F226" i="9" s="1"/>
  <c r="B226" i="9" s="1"/>
  <c r="E226" i="9"/>
  <c r="H225" i="9"/>
  <c r="G225" i="9"/>
  <c r="F225" i="9"/>
  <c r="E225" i="9"/>
  <c r="B225" i="9" s="1"/>
  <c r="M224" i="9"/>
  <c r="L224" i="9"/>
  <c r="F224" i="9"/>
  <c r="B224" i="9" s="1"/>
  <c r="E224" i="9"/>
  <c r="M223" i="9"/>
  <c r="L223" i="9"/>
  <c r="F223" i="9" s="1"/>
  <c r="B223" i="9" s="1"/>
  <c r="E223" i="9"/>
  <c r="M222" i="9"/>
  <c r="F222" i="9" s="1"/>
  <c r="B222" i="9" s="1"/>
  <c r="L222" i="9"/>
  <c r="E222" i="9"/>
  <c r="M221" i="9"/>
  <c r="F221" i="9" s="1"/>
  <c r="L221" i="9"/>
  <c r="E221" i="9"/>
  <c r="B221" i="9" s="1"/>
  <c r="M220" i="9"/>
  <c r="L220" i="9"/>
  <c r="E220" i="9"/>
  <c r="M219" i="9"/>
  <c r="L219" i="9"/>
  <c r="E219" i="9"/>
  <c r="M218" i="9"/>
  <c r="L218" i="9"/>
  <c r="E218" i="9"/>
  <c r="M217" i="9"/>
  <c r="L217" i="9"/>
  <c r="E217" i="9"/>
  <c r="M216" i="9"/>
  <c r="L216" i="9"/>
  <c r="F216" i="9" s="1"/>
  <c r="B216" i="9" s="1"/>
  <c r="E216" i="9"/>
  <c r="M215" i="9"/>
  <c r="L215" i="9"/>
  <c r="F215" i="9" s="1"/>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E56" i="9" s="1"/>
  <c r="B56" i="9" s="1"/>
  <c r="G56" i="9"/>
  <c r="F56" i="9"/>
  <c r="H55" i="9"/>
  <c r="G55" i="9"/>
  <c r="E55" i="9" s="1"/>
  <c r="F55" i="9"/>
  <c r="H54" i="9"/>
  <c r="G54" i="9"/>
  <c r="E54" i="9" s="1"/>
  <c r="B54" i="9" s="1"/>
  <c r="F54" i="9"/>
  <c r="H53" i="9"/>
  <c r="G53" i="9"/>
  <c r="E53" i="9" s="1"/>
  <c r="B53" i="9" s="1"/>
  <c r="F53" i="9"/>
  <c r="H52" i="9"/>
  <c r="G52" i="9"/>
  <c r="F52" i="9"/>
  <c r="E52" i="9"/>
  <c r="B52" i="9" s="1"/>
  <c r="H51" i="9"/>
  <c r="G51" i="9"/>
  <c r="E51" i="9" s="1"/>
  <c r="B51" i="9" s="1"/>
  <c r="F51" i="9"/>
  <c r="H50" i="9"/>
  <c r="G50" i="9"/>
  <c r="E50" i="9" s="1"/>
  <c r="B50" i="9" s="1"/>
  <c r="F50" i="9"/>
  <c r="H49" i="9"/>
  <c r="E49" i="9" s="1"/>
  <c r="G49" i="9"/>
  <c r="F49" i="9"/>
  <c r="B49" i="9"/>
  <c r="H48" i="9"/>
  <c r="E48" i="9" s="1"/>
  <c r="B48" i="9" s="1"/>
  <c r="G48" i="9"/>
  <c r="F48" i="9"/>
  <c r="H47" i="9"/>
  <c r="G47" i="9"/>
  <c r="F47" i="9"/>
  <c r="E47" i="9"/>
  <c r="B47" i="9" s="1"/>
  <c r="H46" i="9"/>
  <c r="G46" i="9"/>
  <c r="F46" i="9"/>
  <c r="H45" i="9"/>
  <c r="G45" i="9"/>
  <c r="F45" i="9"/>
  <c r="H44" i="9"/>
  <c r="E44" i="9" s="1"/>
  <c r="B44" i="9" s="1"/>
  <c r="G44" i="9"/>
  <c r="F44" i="9"/>
  <c r="H43" i="9"/>
  <c r="G43" i="9"/>
  <c r="F43" i="9"/>
  <c r="H42" i="9"/>
  <c r="G42" i="9"/>
  <c r="F42" i="9"/>
  <c r="H41" i="9"/>
  <c r="G41" i="9"/>
  <c r="F41" i="9"/>
  <c r="H40" i="9"/>
  <c r="G40" i="9"/>
  <c r="F40" i="9"/>
  <c r="H39" i="9"/>
  <c r="G39" i="9"/>
  <c r="F39" i="9"/>
  <c r="E39" i="9"/>
  <c r="H38" i="9"/>
  <c r="G38" i="9"/>
  <c r="E38" i="9" s="1"/>
  <c r="B38" i="9" s="1"/>
  <c r="F38" i="9"/>
  <c r="H37" i="9"/>
  <c r="G37" i="9"/>
  <c r="E37" i="9" s="1"/>
  <c r="B37" i="9" s="1"/>
  <c r="F37" i="9"/>
  <c r="H36" i="9"/>
  <c r="G36" i="9"/>
  <c r="F36" i="9"/>
  <c r="E36" i="9"/>
  <c r="B36" i="9" s="1"/>
  <c r="H35" i="9"/>
  <c r="G35" i="9"/>
  <c r="E35" i="9" s="1"/>
  <c r="B35" i="9" s="1"/>
  <c r="F35" i="9"/>
  <c r="H34" i="9"/>
  <c r="G34" i="9"/>
  <c r="E34" i="9" s="1"/>
  <c r="B34" i="9" s="1"/>
  <c r="F34" i="9"/>
  <c r="H33" i="9"/>
  <c r="E33" i="9" s="1"/>
  <c r="G33" i="9"/>
  <c r="F33" i="9"/>
  <c r="B33" i="9"/>
  <c r="H32" i="9"/>
  <c r="E32" i="9" s="1"/>
  <c r="B32" i="9" s="1"/>
  <c r="G32" i="9"/>
  <c r="F32" i="9"/>
  <c r="H31" i="9"/>
  <c r="G31" i="9"/>
  <c r="F31" i="9"/>
  <c r="E31" i="9"/>
  <c r="H30" i="9"/>
  <c r="G30" i="9"/>
  <c r="F30" i="9"/>
  <c r="H29" i="9"/>
  <c r="G29" i="9"/>
  <c r="F29" i="9"/>
  <c r="H28" i="9"/>
  <c r="G28" i="9"/>
  <c r="F28" i="9"/>
  <c r="E28" i="9"/>
  <c r="B28" i="9" s="1"/>
  <c r="H27" i="9"/>
  <c r="G27" i="9"/>
  <c r="E27" i="9" s="1"/>
  <c r="B27" i="9" s="1"/>
  <c r="F27" i="9"/>
  <c r="H26" i="9"/>
  <c r="G26" i="9"/>
  <c r="F26" i="9"/>
  <c r="H25" i="9"/>
  <c r="G25" i="9"/>
  <c r="F25" i="9"/>
  <c r="E25" i="9"/>
  <c r="B25" i="9"/>
  <c r="H24" i="9"/>
  <c r="E24" i="9" s="1"/>
  <c r="B24" i="9" s="1"/>
  <c r="G24" i="9"/>
  <c r="F24" i="9"/>
  <c r="H23" i="9"/>
  <c r="G23" i="9"/>
  <c r="F23" i="9"/>
  <c r="E23" i="9"/>
  <c r="B23" i="9" s="1"/>
  <c r="H22" i="9"/>
  <c r="G22" i="9"/>
  <c r="E22" i="9" s="1"/>
  <c r="B22" i="9" s="1"/>
  <c r="F22" i="9"/>
  <c r="H21" i="9"/>
  <c r="G21" i="9"/>
  <c r="E21" i="9" s="1"/>
  <c r="B21" i="9" s="1"/>
  <c r="F21" i="9"/>
  <c r="F20" i="9"/>
  <c r="F4" i="9"/>
  <c r="O3" i="9"/>
  <c r="G274" i="9" s="1"/>
  <c r="E274" i="9" s="1"/>
  <c r="I3" i="9"/>
  <c r="H3" i="9"/>
  <c r="G3" i="9"/>
  <c r="D101" i="8"/>
  <c r="D95" i="8"/>
  <c r="D90" i="8"/>
  <c r="D85" i="8"/>
  <c r="D80" i="8"/>
  <c r="D75" i="8"/>
  <c r="D70" i="8"/>
  <c r="D65" i="8"/>
  <c r="D60" i="8"/>
  <c r="D55" i="8"/>
  <c r="D50" i="8"/>
  <c r="D44" i="8"/>
  <c r="D36" i="8"/>
  <c r="D26" i="8"/>
  <c r="D24" i="8" s="1"/>
  <c r="C1499" i="1" s="1"/>
  <c r="D18" i="8"/>
  <c r="D8" i="8"/>
  <c r="D6" i="8" s="1"/>
  <c r="C1481" i="1" s="1"/>
  <c r="E44" i="7"/>
  <c r="D44" i="7"/>
  <c r="E39" i="7"/>
  <c r="E38" i="7" s="1"/>
  <c r="D39" i="7"/>
  <c r="E30" i="7"/>
  <c r="D30" i="7"/>
  <c r="E23" i="7"/>
  <c r="D23" i="7"/>
  <c r="D22" i="7" s="1"/>
  <c r="E22" i="7"/>
  <c r="E7" i="7"/>
  <c r="E6" i="7" s="1"/>
  <c r="D7" i="7"/>
  <c r="D6" i="7" s="1"/>
  <c r="C1437" i="1"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E89" i="6" s="1"/>
  <c r="D1383" i="1"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D246" i="5"/>
  <c r="F246" i="5" s="1"/>
  <c r="F244" i="5"/>
  <c r="F243" i="5"/>
  <c r="E242" i="5"/>
  <c r="D1219" i="1"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F148" i="5"/>
  <c r="F147" i="5"/>
  <c r="E146" i="5"/>
  <c r="D1124" i="1" s="1"/>
  <c r="D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D79" i="5"/>
  <c r="F79"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22" i="1" s="1"/>
  <c r="D530" i="4"/>
  <c r="F527" i="4"/>
  <c r="F526" i="4"/>
  <c r="E525" i="4"/>
  <c r="D525" i="4"/>
  <c r="F525" i="4" s="1"/>
  <c r="F524" i="4"/>
  <c r="F523" i="4"/>
  <c r="E522" i="4"/>
  <c r="D522" i="4"/>
  <c r="F522" i="4" s="1"/>
  <c r="F521" i="4"/>
  <c r="F520" i="4"/>
  <c r="E519" i="4"/>
  <c r="D519" i="4"/>
  <c r="F519" i="4" s="1"/>
  <c r="F518" i="4"/>
  <c r="F517" i="4"/>
  <c r="E516" i="4"/>
  <c r="E515" i="4" s="1"/>
  <c r="D509" i="1"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E417" i="4"/>
  <c r="D417" i="4"/>
  <c r="C412" i="1" s="1"/>
  <c r="E416" i="4"/>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48" i="1"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C4" i="1" s="1"/>
  <c r="I36" i="3"/>
  <c r="G36" i="3"/>
  <c r="B36" i="3"/>
  <c r="G35" i="3"/>
  <c r="B35" i="3"/>
  <c r="G34" i="3"/>
  <c r="B34" i="3"/>
  <c r="I33" i="3"/>
  <c r="G33" i="3"/>
  <c r="B33" i="3"/>
  <c r="I32" i="3"/>
  <c r="G32" i="3"/>
  <c r="B32"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1" i="1"/>
  <c r="C1500" i="1"/>
  <c r="C1498" i="1"/>
  <c r="C1497" i="1"/>
  <c r="C1496" i="1"/>
  <c r="C1495" i="1"/>
  <c r="C1494" i="1"/>
  <c r="C1493" i="1"/>
  <c r="C1492" i="1"/>
  <c r="C1491" i="1"/>
  <c r="C1490" i="1"/>
  <c r="C1489" i="1"/>
  <c r="C1488" i="1"/>
  <c r="C1487" i="1"/>
  <c r="C1486" i="1"/>
  <c r="C1485" i="1"/>
  <c r="C1484" i="1"/>
  <c r="C1482" i="1"/>
  <c r="C1480" i="1"/>
  <c r="D1479" i="1"/>
  <c r="C1479" i="1"/>
  <c r="D1478" i="1"/>
  <c r="C1478" i="1"/>
  <c r="D1477" i="1"/>
  <c r="C1477" i="1"/>
  <c r="D1476" i="1"/>
  <c r="C1476" i="1"/>
  <c r="D1475" i="1"/>
  <c r="D1474" i="1"/>
  <c r="C1474" i="1"/>
  <c r="D1473" i="1"/>
  <c r="C1473" i="1"/>
  <c r="D1472" i="1"/>
  <c r="C1472" i="1"/>
  <c r="D1471" i="1"/>
  <c r="C1471" i="1"/>
  <c r="D1470" i="1"/>
  <c r="C1470"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D1306" i="1"/>
  <c r="C1306" i="1"/>
  <c r="D1305" i="1"/>
  <c r="C1305" i="1"/>
  <c r="D1304" i="1"/>
  <c r="C1304" i="1"/>
  <c r="D1303" i="1"/>
  <c r="C1303" i="1"/>
  <c r="D1302" i="1"/>
  <c r="C1302" i="1"/>
  <c r="D1301" i="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C991" i="1"/>
  <c r="D989" i="1"/>
  <c r="C989" i="1"/>
  <c r="D988" i="1"/>
  <c r="C988" i="1"/>
  <c r="D987" i="1"/>
  <c r="C987" i="1"/>
  <c r="D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D129" i="1"/>
  <c r="D128" i="1"/>
  <c r="C128" i="1"/>
  <c r="D127" i="1"/>
  <c r="C127" i="1"/>
  <c r="D126" i="1"/>
  <c r="C126" i="1"/>
  <c r="D125" i="1"/>
  <c r="C125"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D3" i="1"/>
  <c r="C1483" i="1" l="1"/>
  <c r="G1483" i="1" s="1"/>
  <c r="F259" i="5"/>
  <c r="E245" i="5"/>
  <c r="D1222" i="1" s="1"/>
  <c r="E279" i="9"/>
  <c r="B279" i="9" s="1"/>
  <c r="F239" i="5"/>
  <c r="F214" i="9"/>
  <c r="B214" i="9" s="1"/>
  <c r="F180" i="5"/>
  <c r="F170" i="5"/>
  <c r="E285" i="9"/>
  <c r="B285" i="9" s="1"/>
  <c r="F146" i="5"/>
  <c r="F45" i="5"/>
  <c r="F35" i="5"/>
  <c r="F19" i="5"/>
  <c r="F652" i="4"/>
  <c r="E43" i="9"/>
  <c r="B43" i="9" s="1"/>
  <c r="E363" i="4"/>
  <c r="D358" i="1" s="1"/>
  <c r="F369" i="4"/>
  <c r="E350" i="4"/>
  <c r="D345" i="1" s="1"/>
  <c r="F418" i="4"/>
  <c r="E273" i="9"/>
  <c r="B273" i="9" s="1"/>
  <c r="E196" i="4"/>
  <c r="D192" i="1" s="1"/>
  <c r="F210" i="4"/>
  <c r="F188" i="4"/>
  <c r="E46" i="9"/>
  <c r="B46" i="9" s="1"/>
  <c r="F220" i="9"/>
  <c r="F219" i="9"/>
  <c r="B219" i="9" s="1"/>
  <c r="E42" i="9"/>
  <c r="B42" i="9" s="1"/>
  <c r="F218" i="9"/>
  <c r="B218" i="9" s="1"/>
  <c r="E163" i="4"/>
  <c r="D159" i="1" s="1"/>
  <c r="F164" i="4"/>
  <c r="F159" i="4"/>
  <c r="E152" i="4"/>
  <c r="D148" i="1" s="1"/>
  <c r="F217" i="9"/>
  <c r="F133" i="4"/>
  <c r="F134" i="4"/>
  <c r="E124" i="4"/>
  <c r="D120" i="1" s="1"/>
  <c r="F128" i="4"/>
  <c r="F68" i="4"/>
  <c r="E288" i="9"/>
  <c r="B288" i="9" s="1"/>
  <c r="C1030" i="1"/>
  <c r="D12" i="5"/>
  <c r="C997" i="1"/>
  <c r="E12" i="5"/>
  <c r="D990" i="1" s="1"/>
  <c r="C986" i="1"/>
  <c r="H986" i="1" s="1"/>
  <c r="E40" i="9"/>
  <c r="B40" i="9" s="1"/>
  <c r="C351" i="1"/>
  <c r="D351" i="4"/>
  <c r="D311" i="4"/>
  <c r="C307" i="1"/>
  <c r="B220" i="9"/>
  <c r="E41" i="9"/>
  <c r="B41" i="9" s="1"/>
  <c r="C160" i="1"/>
  <c r="C129" i="1"/>
  <c r="C130" i="1"/>
  <c r="G130" i="1" s="1"/>
  <c r="C64" i="1"/>
  <c r="H64" i="1" s="1"/>
  <c r="E30" i="9"/>
  <c r="B30" i="9" s="1"/>
  <c r="E50" i="4"/>
  <c r="D46" i="1" s="1"/>
  <c r="E284" i="9"/>
  <c r="B284" i="9" s="1"/>
  <c r="E26" i="9"/>
  <c r="B26" i="9" s="1"/>
  <c r="D49" i="8"/>
  <c r="C1475" i="1"/>
  <c r="H32" i="3"/>
  <c r="F125" i="4"/>
  <c r="D124" i="4"/>
  <c r="E298" i="4"/>
  <c r="E420" i="4"/>
  <c r="E68" i="5"/>
  <c r="D7" i="5"/>
  <c r="F8" i="4"/>
  <c r="D7" i="4"/>
  <c r="E5" i="7"/>
  <c r="D1437" i="1"/>
  <c r="H1437" i="1" s="1"/>
  <c r="C1453" i="1"/>
  <c r="H30" i="3"/>
  <c r="B217" i="9"/>
  <c r="B229" i="9"/>
  <c r="B261" i="9"/>
  <c r="F94" i="6"/>
  <c r="C1388" i="1"/>
  <c r="H1388" i="1" s="1"/>
  <c r="D89" i="6"/>
  <c r="D141" i="6" s="1"/>
  <c r="C25" i="1"/>
  <c r="C990" i="1"/>
  <c r="F581" i="4"/>
  <c r="D580" i="4"/>
  <c r="B31" i="9"/>
  <c r="B227" i="9"/>
  <c r="B249" i="9"/>
  <c r="D523" i="1"/>
  <c r="D1084" i="1"/>
  <c r="D1408" i="1"/>
  <c r="I27" i="3"/>
  <c r="E263" i="4"/>
  <c r="H292" i="9"/>
  <c r="D1183" i="1"/>
  <c r="H1183" i="1" s="1"/>
  <c r="D1300" i="1"/>
  <c r="H1300" i="1" s="1"/>
  <c r="E5" i="6"/>
  <c r="F13" i="6"/>
  <c r="C1307" i="1"/>
  <c r="E45" i="9"/>
  <c r="B45" i="9" s="1"/>
  <c r="F54" i="4"/>
  <c r="D50" i="4"/>
  <c r="F177" i="4"/>
  <c r="D163" i="4"/>
  <c r="B55" i="9"/>
  <c r="B235" i="9"/>
  <c r="B257" i="9"/>
  <c r="I31" i="3"/>
  <c r="D1469" i="1"/>
  <c r="F530" i="4"/>
  <c r="D529" i="4"/>
  <c r="H289" i="9"/>
  <c r="E176" i="5"/>
  <c r="E238" i="5"/>
  <c r="E35" i="6"/>
  <c r="D5" i="7"/>
  <c r="D38" i="7"/>
  <c r="E29" i="9"/>
  <c r="B29" i="9" s="1"/>
  <c r="B39" i="9"/>
  <c r="B245" i="9"/>
  <c r="E643" i="4"/>
  <c r="D637" i="1" s="1"/>
  <c r="D625" i="4"/>
  <c r="D78" i="5"/>
  <c r="D134" i="5"/>
  <c r="D238" i="5"/>
  <c r="D35" i="6"/>
  <c r="B274" i="9"/>
  <c r="D263" i="4"/>
  <c r="D299" i="4"/>
  <c r="D515" i="4"/>
  <c r="D177" i="5"/>
  <c r="D129" i="6"/>
  <c r="D82" i="4"/>
  <c r="D363" i="4"/>
  <c r="D396" i="4"/>
  <c r="D459" i="4"/>
  <c r="D245" i="5"/>
  <c r="D258" i="5"/>
  <c r="D69" i="5"/>
  <c r="D118" i="5"/>
  <c r="D206" i="5"/>
  <c r="C1183" i="1" s="1"/>
  <c r="D196" i="4"/>
  <c r="D421" i="4"/>
  <c r="D472" i="4"/>
  <c r="D484" i="4"/>
  <c r="H286" i="9"/>
  <c r="D5" i="6"/>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G64" i="1"/>
  <c r="H65" i="1"/>
  <c r="G65" i="1"/>
  <c r="H66" i="1"/>
  <c r="G66" i="1"/>
  <c r="H67" i="1"/>
  <c r="G67" i="1"/>
  <c r="H68" i="1"/>
  <c r="G68" i="1"/>
  <c r="H69" i="1"/>
  <c r="G69" i="1"/>
  <c r="H70" i="1"/>
  <c r="G70" i="1"/>
  <c r="H71" i="1"/>
  <c r="G71" i="1"/>
  <c r="H72" i="1"/>
  <c r="G72" i="1"/>
  <c r="H73" i="1"/>
  <c r="G73" i="1"/>
  <c r="H74" i="1"/>
  <c r="G74" i="1"/>
  <c r="H75" i="1"/>
  <c r="G75" i="1"/>
  <c r="H76" i="1"/>
  <c r="G76" i="1"/>
  <c r="H77" i="1"/>
  <c r="G77"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1" i="1"/>
  <c r="G121" i="1"/>
  <c r="H122" i="1"/>
  <c r="G122" i="1"/>
  <c r="H123" i="1"/>
  <c r="G123" i="1"/>
  <c r="H124" i="1"/>
  <c r="G124" i="1"/>
  <c r="H125" i="1"/>
  <c r="G125" i="1"/>
  <c r="H126" i="1"/>
  <c r="G126" i="1"/>
  <c r="H127" i="1"/>
  <c r="G127" i="1"/>
  <c r="H128" i="1"/>
  <c r="G128" i="1"/>
  <c r="H129" i="1"/>
  <c r="G129" i="1"/>
  <c r="H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8" i="1"/>
  <c r="G148"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5" i="1"/>
  <c r="G295" i="1"/>
  <c r="H296" i="1"/>
  <c r="G296" i="1"/>
  <c r="H297" i="1"/>
  <c r="G297" i="1"/>
  <c r="H298" i="1"/>
  <c r="G298" i="1"/>
  <c r="H299" i="1"/>
  <c r="G299" i="1"/>
  <c r="H300" i="1"/>
  <c r="G300" i="1"/>
  <c r="H301" i="1"/>
  <c r="G301" i="1"/>
  <c r="H302" i="1"/>
  <c r="G302" i="1"/>
  <c r="H303" i="1"/>
  <c r="G303" i="1"/>
  <c r="H304" i="1"/>
  <c r="G304" i="1"/>
  <c r="H305" i="1"/>
  <c r="G305"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G986" i="1"/>
  <c r="H987" i="1"/>
  <c r="G987" i="1"/>
  <c r="H988" i="1"/>
  <c r="G988" i="1"/>
  <c r="H989" i="1"/>
  <c r="G989"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8" i="1"/>
  <c r="G1048" i="1"/>
  <c r="H1049" i="1"/>
  <c r="G1049" i="1"/>
  <c r="H1050" i="1"/>
  <c r="G1050" i="1"/>
  <c r="H1051" i="1"/>
  <c r="G1051" i="1"/>
  <c r="H1052" i="1"/>
  <c r="G1052" i="1"/>
  <c r="H1053" i="1"/>
  <c r="G1053" i="1"/>
  <c r="H1054" i="1"/>
  <c r="G1054" i="1"/>
  <c r="H1055" i="1"/>
  <c r="G1055"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6" i="1"/>
  <c r="G1216" i="1"/>
  <c r="H1217" i="1"/>
  <c r="G1217" i="1"/>
  <c r="H1218" i="1"/>
  <c r="G1218" i="1"/>
  <c r="H1219" i="1"/>
  <c r="G1219" i="1"/>
  <c r="H1220" i="1"/>
  <c r="G1220" i="1"/>
  <c r="H1221" i="1"/>
  <c r="G1221"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4" i="1"/>
  <c r="G1384" i="1"/>
  <c r="H1385" i="1"/>
  <c r="G1385" i="1"/>
  <c r="H1386" i="1"/>
  <c r="G1386" i="1"/>
  <c r="H1387" i="1"/>
  <c r="G1387"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4" i="1"/>
  <c r="G1424" i="1"/>
  <c r="H1425" i="1"/>
  <c r="G1425" i="1"/>
  <c r="H1426" i="1"/>
  <c r="G1426" i="1"/>
  <c r="H1427" i="1"/>
  <c r="G1427" i="1"/>
  <c r="H1428" i="1"/>
  <c r="G1428" i="1"/>
  <c r="H1429" i="1"/>
  <c r="G1429" i="1"/>
  <c r="H1430" i="1"/>
  <c r="G1430" i="1"/>
  <c r="H1431" i="1"/>
  <c r="G1431" i="1"/>
  <c r="H1432" i="1"/>
  <c r="G1432" i="1"/>
  <c r="H1433" i="1"/>
  <c r="G1433" i="1"/>
  <c r="H1434" i="1"/>
  <c r="G1434" i="1"/>
  <c r="H1438" i="1"/>
  <c r="G1438" i="1"/>
  <c r="J1439" i="1"/>
  <c r="H1439" i="1"/>
  <c r="G1439" i="1"/>
  <c r="J1440" i="1"/>
  <c r="H1440" i="1"/>
  <c r="G1440" i="1"/>
  <c r="I1440" i="1" s="1"/>
  <c r="J1441" i="1"/>
  <c r="H1441" i="1"/>
  <c r="G1441" i="1"/>
  <c r="I1441" i="1" s="1"/>
  <c r="J1442" i="1"/>
  <c r="H1442" i="1"/>
  <c r="G1442" i="1"/>
  <c r="I1442" i="1" s="1"/>
  <c r="J1443" i="1"/>
  <c r="H1443" i="1"/>
  <c r="G1443" i="1"/>
  <c r="J1444" i="1"/>
  <c r="H1444" i="1"/>
  <c r="G1444" i="1"/>
  <c r="J1445" i="1"/>
  <c r="H1445" i="1"/>
  <c r="G1445" i="1"/>
  <c r="J1446" i="1"/>
  <c r="H1446" i="1"/>
  <c r="G1446" i="1"/>
  <c r="I1446" i="1" s="1"/>
  <c r="J1447" i="1"/>
  <c r="H1447" i="1"/>
  <c r="G1447" i="1"/>
  <c r="J1448" i="1"/>
  <c r="H1448" i="1"/>
  <c r="G1448" i="1"/>
  <c r="I1448" i="1" s="1"/>
  <c r="J1449" i="1"/>
  <c r="H1449" i="1"/>
  <c r="G1449" i="1"/>
  <c r="I1449" i="1" s="1"/>
  <c r="J1450" i="1"/>
  <c r="H1450" i="1"/>
  <c r="G1450" i="1"/>
  <c r="I1450" i="1" s="1"/>
  <c r="J1451" i="1"/>
  <c r="H1451" i="1"/>
  <c r="G1451" i="1"/>
  <c r="J1452" i="1"/>
  <c r="H1452" i="1"/>
  <c r="G1452" i="1"/>
  <c r="H1453" i="1"/>
  <c r="G1453" i="1"/>
  <c r="H1454" i="1"/>
  <c r="G1454" i="1"/>
  <c r="J1455" i="1"/>
  <c r="H1455" i="1"/>
  <c r="G1455" i="1"/>
  <c r="I1455" i="1" s="1"/>
  <c r="J1456" i="1"/>
  <c r="H1456" i="1"/>
  <c r="G1456" i="1"/>
  <c r="I1456" i="1" s="1"/>
  <c r="J1457" i="1"/>
  <c r="H1457" i="1"/>
  <c r="G1457" i="1"/>
  <c r="J1458" i="1"/>
  <c r="H1458" i="1"/>
  <c r="G1458" i="1"/>
  <c r="J1459" i="1"/>
  <c r="H1459" i="1"/>
  <c r="G1459" i="1"/>
  <c r="J1460" i="1"/>
  <c r="H1460" i="1"/>
  <c r="G1460" i="1"/>
  <c r="I1460" i="1" s="1"/>
  <c r="H1461" i="1"/>
  <c r="G1461" i="1"/>
  <c r="J1462" i="1"/>
  <c r="H1462" i="1"/>
  <c r="G1462" i="1"/>
  <c r="J1463" i="1"/>
  <c r="H1463" i="1"/>
  <c r="G1463" i="1"/>
  <c r="I1463" i="1" s="1"/>
  <c r="J1464" i="1"/>
  <c r="H1464" i="1"/>
  <c r="G1464" i="1"/>
  <c r="J1465" i="1"/>
  <c r="H1465" i="1"/>
  <c r="G1465" i="1"/>
  <c r="I1465" i="1" s="1"/>
  <c r="J1466" i="1"/>
  <c r="H1466" i="1"/>
  <c r="G1466" i="1"/>
  <c r="I1466" i="1" s="1"/>
  <c r="J1467" i="1"/>
  <c r="H1467" i="1"/>
  <c r="G1467" i="1"/>
  <c r="I1467" i="1" s="1"/>
  <c r="J1468" i="1"/>
  <c r="H1468" i="1"/>
  <c r="G1468" i="1"/>
  <c r="H1470" i="1"/>
  <c r="G1470" i="1"/>
  <c r="J1471" i="1"/>
  <c r="H1471" i="1"/>
  <c r="G1471" i="1"/>
  <c r="I1471" i="1" s="1"/>
  <c r="J1472" i="1"/>
  <c r="H1472" i="1"/>
  <c r="G1472" i="1"/>
  <c r="I1472" i="1" s="1"/>
  <c r="J1473" i="1"/>
  <c r="H1473" i="1"/>
  <c r="G1473" i="1"/>
  <c r="I1473" i="1" s="1"/>
  <c r="J1474" i="1"/>
  <c r="H1474" i="1"/>
  <c r="G1474" i="1"/>
  <c r="H1475" i="1"/>
  <c r="G1475" i="1"/>
  <c r="J1476" i="1"/>
  <c r="H1476" i="1"/>
  <c r="G1476" i="1"/>
  <c r="I1476" i="1" s="1"/>
  <c r="J1477" i="1"/>
  <c r="H1477" i="1"/>
  <c r="G1477" i="1"/>
  <c r="J1478" i="1"/>
  <c r="H1478" i="1"/>
  <c r="G1478" i="1"/>
  <c r="J1479" i="1"/>
  <c r="H1479" i="1"/>
  <c r="G1479" i="1"/>
  <c r="H1480" i="1"/>
  <c r="G1480" i="1"/>
  <c r="H1481" i="1"/>
  <c r="G1481" i="1"/>
  <c r="H1482" i="1"/>
  <c r="G1482" i="1"/>
  <c r="H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H20" i="9"/>
  <c r="G20" i="9"/>
  <c r="F152" i="4"/>
  <c r="D643" i="4"/>
  <c r="F416" i="4"/>
  <c r="D644" i="4"/>
  <c r="F417" i="4"/>
  <c r="E644" i="4"/>
  <c r="D638" i="1" s="1"/>
  <c r="E636" i="4"/>
  <c r="D630" i="1" s="1"/>
  <c r="G142" i="9"/>
  <c r="E142" i="9" s="1"/>
  <c r="B142" i="9" s="1"/>
  <c r="F603" i="4"/>
  <c r="G286" i="9"/>
  <c r="E286" i="9" s="1"/>
  <c r="B286" i="9" s="1"/>
  <c r="F88" i="5"/>
  <c r="G287" i="9"/>
  <c r="E287" i="9" s="1"/>
  <c r="B287" i="9" s="1"/>
  <c r="F149" i="5"/>
  <c r="G289" i="9"/>
  <c r="F177" i="5"/>
  <c r="G291" i="9"/>
  <c r="E291" i="9" s="1"/>
  <c r="B291" i="9" s="1"/>
  <c r="F190" i="5"/>
  <c r="G292" i="9"/>
  <c r="E292" i="9" s="1"/>
  <c r="B292" i="9" s="1"/>
  <c r="F206" i="5"/>
  <c r="F5"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G163" i="9"/>
  <c r="E163" i="9" s="1"/>
  <c r="B163" i="9" s="1"/>
  <c r="G162" i="9"/>
  <c r="E162" i="9" s="1"/>
  <c r="B162" i="9" s="1"/>
  <c r="G161" i="9"/>
  <c r="E161" i="9" s="1"/>
  <c r="B161" i="9" s="1"/>
  <c r="G160" i="9"/>
  <c r="E160" i="9" s="1"/>
  <c r="B160" i="9" s="1"/>
  <c r="I10" i="9"/>
  <c r="E289" i="9" l="1"/>
  <c r="B289" i="9" s="1"/>
  <c r="E7" i="5"/>
  <c r="I20" i="3" s="1"/>
  <c r="H990" i="1"/>
  <c r="F12" i="5"/>
  <c r="E6" i="4"/>
  <c r="D2" i="1" s="1"/>
  <c r="G990" i="1"/>
  <c r="F351" i="4"/>
  <c r="C346" i="1"/>
  <c r="F311" i="4"/>
  <c r="C306" i="1"/>
  <c r="E412" i="4"/>
  <c r="F263" i="4"/>
  <c r="C259" i="1"/>
  <c r="F363" i="4"/>
  <c r="C358" i="1"/>
  <c r="F529" i="4"/>
  <c r="D528" i="4"/>
  <c r="C523" i="1"/>
  <c r="D1436" i="1"/>
  <c r="I29" i="3"/>
  <c r="F124" i="4"/>
  <c r="C120" i="1"/>
  <c r="F212" i="9"/>
  <c r="B212" i="9" s="1"/>
  <c r="E20" i="9"/>
  <c r="I1477" i="1"/>
  <c r="I1474" i="1"/>
  <c r="I1468" i="1"/>
  <c r="I1457" i="1"/>
  <c r="I1451" i="1"/>
  <c r="I1443" i="1"/>
  <c r="F82" i="4"/>
  <c r="C78" i="1"/>
  <c r="F35" i="6"/>
  <c r="H25" i="3"/>
  <c r="C1329" i="1"/>
  <c r="F50" i="4"/>
  <c r="C46" i="1"/>
  <c r="F7" i="4"/>
  <c r="D6" i="4"/>
  <c r="C3" i="1"/>
  <c r="F421" i="4"/>
  <c r="D420" i="4"/>
  <c r="C415" i="1"/>
  <c r="F396" i="4"/>
  <c r="C391" i="1"/>
  <c r="E407" i="4"/>
  <c r="D402" i="1" s="1"/>
  <c r="D293" i="1"/>
  <c r="G1437" i="1"/>
  <c r="G1388" i="1"/>
  <c r="G1300" i="1"/>
  <c r="F118" i="5"/>
  <c r="C1096" i="1"/>
  <c r="F129" i="6"/>
  <c r="C1423" i="1"/>
  <c r="F238" i="5"/>
  <c r="C1215" i="1"/>
  <c r="D237" i="5"/>
  <c r="C1469" i="1"/>
  <c r="H31" i="3"/>
  <c r="E151" i="4"/>
  <c r="D259" i="1"/>
  <c r="F89" i="6"/>
  <c r="C1383" i="1"/>
  <c r="F196" i="4"/>
  <c r="C192" i="1"/>
  <c r="B191" i="9"/>
  <c r="E408" i="4"/>
  <c r="D403" i="1" s="1"/>
  <c r="I1479" i="1"/>
  <c r="I1462" i="1"/>
  <c r="I1459" i="1"/>
  <c r="C1299" i="1"/>
  <c r="H24" i="3"/>
  <c r="F69" i="5"/>
  <c r="D68" i="5"/>
  <c r="C1047" i="1"/>
  <c r="C1154" i="1"/>
  <c r="D176" i="5"/>
  <c r="F134" i="5"/>
  <c r="C1112" i="1"/>
  <c r="G297" i="9"/>
  <c r="E297" i="9" s="1"/>
  <c r="C1436" i="1"/>
  <c r="H29" i="3"/>
  <c r="F580" i="4"/>
  <c r="C574" i="1"/>
  <c r="D6" i="5"/>
  <c r="H20" i="3"/>
  <c r="C985" i="1"/>
  <c r="F163" i="4"/>
  <c r="D151" i="4"/>
  <c r="C159" i="1"/>
  <c r="G1183" i="1"/>
  <c r="F258" i="5"/>
  <c r="C1235" i="1"/>
  <c r="F515" i="4"/>
  <c r="C509" i="1"/>
  <c r="F78" i="5"/>
  <c r="C1056" i="1"/>
  <c r="I25" i="3"/>
  <c r="D1329" i="1"/>
  <c r="I1464" i="1"/>
  <c r="I1447" i="1"/>
  <c r="I1439" i="1"/>
  <c r="F484" i="4"/>
  <c r="C478" i="1"/>
  <c r="F245" i="5"/>
  <c r="C1222" i="1"/>
  <c r="D350" i="4"/>
  <c r="F625" i="4"/>
  <c r="C619" i="1"/>
  <c r="D1215" i="1"/>
  <c r="E237" i="5"/>
  <c r="I21" i="3"/>
  <c r="D1046" i="1"/>
  <c r="E164" i="9"/>
  <c r="B164" i="9" s="1"/>
  <c r="I1478" i="1"/>
  <c r="I1458" i="1"/>
  <c r="I1452" i="1"/>
  <c r="I1444" i="1"/>
  <c r="F472" i="4"/>
  <c r="C466" i="1"/>
  <c r="F459" i="4"/>
  <c r="C453" i="1"/>
  <c r="F299" i="4"/>
  <c r="D298" i="4"/>
  <c r="C294" i="1"/>
  <c r="D1153" i="1"/>
  <c r="I22" i="3"/>
  <c r="E141" i="6"/>
  <c r="D1299" i="1"/>
  <c r="I24" i="3"/>
  <c r="E635" i="4"/>
  <c r="D629" i="1" s="1"/>
  <c r="D414" i="1"/>
  <c r="C1524" i="1"/>
  <c r="D43" i="8"/>
  <c r="K1432" i="9" s="1"/>
  <c r="G295" i="9"/>
  <c r="E295" i="9" s="1"/>
  <c r="B295" i="9" s="1"/>
  <c r="I34" i="3"/>
  <c r="C1517" i="1"/>
  <c r="G294" i="9"/>
  <c r="E294" i="9" s="1"/>
  <c r="F141" i="6"/>
  <c r="H28" i="3"/>
  <c r="C1435" i="1"/>
  <c r="G299" i="9"/>
  <c r="E299" i="9" s="1"/>
  <c r="F644" i="4"/>
  <c r="C638" i="1"/>
  <c r="F643" i="4"/>
  <c r="C637" i="1"/>
  <c r="B20" i="9"/>
  <c r="E19" i="9"/>
  <c r="E639" i="4"/>
  <c r="D407" i="1"/>
  <c r="F7" i="5" l="1"/>
  <c r="D985" i="1"/>
  <c r="G985" i="1" s="1"/>
  <c r="E6" i="5"/>
  <c r="F6" i="5" s="1"/>
  <c r="I16" i="3"/>
  <c r="G346" i="1"/>
  <c r="H346" i="1"/>
  <c r="H306" i="1"/>
  <c r="G306" i="1"/>
  <c r="C293" i="1"/>
  <c r="F298" i="4"/>
  <c r="D407" i="4"/>
  <c r="F176" i="5"/>
  <c r="D175" i="5"/>
  <c r="H22" i="3"/>
  <c r="C1153" i="1"/>
  <c r="H1469" i="1"/>
  <c r="G1469" i="1"/>
  <c r="C414" i="1"/>
  <c r="D635" i="4"/>
  <c r="F420" i="4"/>
  <c r="H523" i="1"/>
  <c r="G523" i="1"/>
  <c r="H619" i="1"/>
  <c r="G619" i="1"/>
  <c r="C345" i="1"/>
  <c r="D408" i="4"/>
  <c r="F350" i="4"/>
  <c r="H574" i="1"/>
  <c r="G574" i="1"/>
  <c r="G1154" i="1"/>
  <c r="H1154" i="1"/>
  <c r="F237" i="5"/>
  <c r="H23" i="3"/>
  <c r="C1214" i="1"/>
  <c r="C522" i="1"/>
  <c r="D636" i="4"/>
  <c r="F528" i="4"/>
  <c r="G1329" i="1"/>
  <c r="H1329" i="1"/>
  <c r="H453" i="1"/>
  <c r="G453" i="1"/>
  <c r="G1222" i="1"/>
  <c r="H1222" i="1"/>
  <c r="H159" i="1"/>
  <c r="G159" i="1"/>
  <c r="H1047" i="1"/>
  <c r="G1047" i="1"/>
  <c r="H1215" i="1"/>
  <c r="G1215" i="1"/>
  <c r="G3" i="1"/>
  <c r="H3" i="1"/>
  <c r="H78" i="1"/>
  <c r="G78" i="1"/>
  <c r="C984" i="1"/>
  <c r="G276" i="9"/>
  <c r="H1056" i="1"/>
  <c r="G1056" i="1"/>
  <c r="C147" i="1"/>
  <c r="H17" i="3"/>
  <c r="D289" i="4"/>
  <c r="F151" i="4"/>
  <c r="F68" i="5"/>
  <c r="H21" i="3"/>
  <c r="C1046" i="1"/>
  <c r="H16" i="3"/>
  <c r="C2" i="1"/>
  <c r="D412" i="4"/>
  <c r="F6" i="4"/>
  <c r="H358" i="1"/>
  <c r="G358" i="1"/>
  <c r="H466" i="1"/>
  <c r="G466" i="1"/>
  <c r="H478" i="1"/>
  <c r="G478" i="1"/>
  <c r="H1436" i="1"/>
  <c r="G1436" i="1"/>
  <c r="H192" i="1"/>
  <c r="G192" i="1"/>
  <c r="H1423" i="1"/>
  <c r="G1423" i="1"/>
  <c r="H120" i="1"/>
  <c r="G120" i="1"/>
  <c r="H294" i="1"/>
  <c r="G294" i="1"/>
  <c r="H1235" i="1"/>
  <c r="G1235" i="1"/>
  <c r="H415" i="1"/>
  <c r="G415" i="1"/>
  <c r="D1435" i="1"/>
  <c r="I28" i="3"/>
  <c r="C1518" i="1"/>
  <c r="I35" i="3"/>
  <c r="I23" i="3"/>
  <c r="D1214" i="1"/>
  <c r="H509" i="1"/>
  <c r="G509" i="1"/>
  <c r="H985" i="1"/>
  <c r="E296" i="9"/>
  <c r="I10" i="3" s="1"/>
  <c r="B297" i="9"/>
  <c r="H391" i="1"/>
  <c r="G391" i="1"/>
  <c r="H46" i="1"/>
  <c r="G46" i="1"/>
  <c r="H259" i="1"/>
  <c r="G259" i="1"/>
  <c r="H1524" i="1"/>
  <c r="G1524" i="1"/>
  <c r="E175" i="5"/>
  <c r="H1112" i="1"/>
  <c r="G1112" i="1"/>
  <c r="H1299" i="1"/>
  <c r="G1299" i="1"/>
  <c r="H1383" i="1"/>
  <c r="G1383" i="1"/>
  <c r="E289" i="4"/>
  <c r="D147" i="1"/>
  <c r="I17" i="3"/>
  <c r="H1096" i="1"/>
  <c r="G1096" i="1"/>
  <c r="D633" i="1"/>
  <c r="H637" i="1"/>
  <c r="G637" i="1"/>
  <c r="H638" i="1"/>
  <c r="G638" i="1"/>
  <c r="B299" i="9"/>
  <c r="E298" i="9"/>
  <c r="H1435" i="1"/>
  <c r="G1435" i="1"/>
  <c r="H9" i="3"/>
  <c r="B294" i="9"/>
  <c r="E293" i="9"/>
  <c r="H1517" i="1"/>
  <c r="G1517" i="1"/>
  <c r="H11" i="3"/>
  <c r="D1152" i="1" l="1"/>
  <c r="H276" i="9"/>
  <c r="D984" i="1"/>
  <c r="G984" i="1" s="1"/>
  <c r="G1518" i="1"/>
  <c r="H1518" i="1"/>
  <c r="F412" i="4"/>
  <c r="C407" i="1"/>
  <c r="D639" i="4"/>
  <c r="H1153" i="1"/>
  <c r="G1153" i="1"/>
  <c r="H2" i="1"/>
  <c r="G2" i="1"/>
  <c r="G147" i="1"/>
  <c r="H147" i="1"/>
  <c r="D285" i="1"/>
  <c r="E413" i="4"/>
  <c r="E291" i="4"/>
  <c r="D287" i="1" s="1"/>
  <c r="E290" i="4"/>
  <c r="D286" i="1" s="1"/>
  <c r="F175" i="5"/>
  <c r="C1152" i="1"/>
  <c r="F289" i="4"/>
  <c r="C285" i="1"/>
  <c r="D290" i="4"/>
  <c r="D413" i="4"/>
  <c r="D414" i="4" s="1"/>
  <c r="D291" i="4"/>
  <c r="H8" i="3"/>
  <c r="H984" i="1"/>
  <c r="G1046" i="1"/>
  <c r="H1046" i="1"/>
  <c r="F636" i="4"/>
  <c r="C630" i="1"/>
  <c r="H522" i="1"/>
  <c r="G522" i="1"/>
  <c r="C629" i="1"/>
  <c r="F635" i="4"/>
  <c r="C402" i="1"/>
  <c r="F407" i="4"/>
  <c r="E276" i="9"/>
  <c r="G1214" i="1"/>
  <c r="H1214" i="1"/>
  <c r="F408" i="4"/>
  <c r="C403" i="1"/>
  <c r="H414" i="1"/>
  <c r="G414" i="1"/>
  <c r="G282" i="9"/>
  <c r="E282" i="9" s="1"/>
  <c r="B282" i="9" s="1"/>
  <c r="H345" i="1"/>
  <c r="G345" i="1"/>
  <c r="H293" i="1"/>
  <c r="G293" i="1"/>
  <c r="N3" i="9"/>
  <c r="I11" i="3"/>
  <c r="K3" i="9"/>
  <c r="I9" i="3"/>
  <c r="F414" i="4" l="1"/>
  <c r="C409" i="1"/>
  <c r="M3" i="9"/>
  <c r="F291" i="4"/>
  <c r="C287" i="1"/>
  <c r="E640" i="4"/>
  <c r="E415" i="4"/>
  <c r="D410" i="1" s="1"/>
  <c r="E414" i="4"/>
  <c r="D409" i="1" s="1"/>
  <c r="D408" i="1"/>
  <c r="B276" i="9"/>
  <c r="E275" i="9"/>
  <c r="I8" i="3" s="1"/>
  <c r="F290" i="4"/>
  <c r="C286" i="1"/>
  <c r="G285" i="1"/>
  <c r="H285" i="1"/>
  <c r="H407" i="1"/>
  <c r="G407" i="1"/>
  <c r="D640" i="4"/>
  <c r="D415" i="4"/>
  <c r="F413" i="4"/>
  <c r="C408" i="1"/>
  <c r="H402" i="1"/>
  <c r="G402" i="1"/>
  <c r="H630" i="1"/>
  <c r="G630" i="1"/>
  <c r="F639" i="4"/>
  <c r="C633" i="1"/>
  <c r="H1152" i="1"/>
  <c r="G1152" i="1"/>
  <c r="H403" i="1"/>
  <c r="G403" i="1"/>
  <c r="H629" i="1"/>
  <c r="G629" i="1"/>
  <c r="G408" i="1" l="1"/>
  <c r="H408" i="1"/>
  <c r="H286" i="1"/>
  <c r="G286" i="1"/>
  <c r="G287" i="1"/>
  <c r="H287" i="1"/>
  <c r="G633" i="1"/>
  <c r="H633" i="1"/>
  <c r="F415" i="4"/>
  <c r="C410" i="1"/>
  <c r="E641" i="4"/>
  <c r="D634" i="1"/>
  <c r="E642" i="4"/>
  <c r="C634" i="1"/>
  <c r="D641" i="4"/>
  <c r="D642" i="4"/>
  <c r="F640" i="4"/>
  <c r="G409" i="1"/>
  <c r="H409" i="1"/>
  <c r="D646" i="4" l="1"/>
  <c r="F642" i="4"/>
  <c r="C636" i="1"/>
  <c r="C635" i="1"/>
  <c r="D645" i="4"/>
  <c r="F641" i="4"/>
  <c r="G634" i="1"/>
  <c r="H634" i="1"/>
  <c r="D636" i="1"/>
  <c r="E646" i="4"/>
  <c r="E645" i="4"/>
  <c r="D635" i="1"/>
  <c r="G410" i="1"/>
  <c r="H410" i="1"/>
  <c r="H18" i="3" l="1"/>
  <c r="F645" i="4"/>
  <c r="C639" i="1"/>
  <c r="I18" i="3"/>
  <c r="D639" i="1"/>
  <c r="H636" i="1"/>
  <c r="G636" i="1"/>
  <c r="H635" i="1"/>
  <c r="G635" i="1"/>
  <c r="I19" i="3"/>
  <c r="D640" i="1"/>
  <c r="F646" i="4"/>
  <c r="H19" i="3"/>
  <c r="C640" i="1"/>
  <c r="H640" i="1" l="1"/>
  <c r="G640" i="1"/>
  <c r="H7" i="3"/>
  <c r="G639" i="1"/>
  <c r="H639" i="1"/>
  <c r="J3" i="9" l="1"/>
  <c r="I7" i="3"/>
  <c r="G18" i="9" l="1"/>
  <c r="G16" i="9"/>
  <c r="K12" i="9"/>
  <c r="K9" i="9"/>
  <c r="I7" i="9"/>
  <c r="L15" i="9"/>
  <c r="I9" i="9"/>
  <c r="I6" i="9"/>
  <c r="M272" i="9"/>
  <c r="J17" i="9"/>
  <c r="M15" i="9"/>
  <c r="J12" i="9"/>
  <c r="J9" i="9"/>
  <c r="K6" i="9"/>
  <c r="I17" i="9"/>
  <c r="I12" i="9"/>
  <c r="J6" i="9"/>
  <c r="J11" i="9"/>
  <c r="M16" i="9"/>
  <c r="J5" i="9"/>
  <c r="H17" i="9"/>
  <c r="H15" i="9"/>
  <c r="K11" i="9"/>
  <c r="K8" i="9"/>
  <c r="K5" i="9"/>
  <c r="K13" i="9"/>
  <c r="I8" i="9"/>
  <c r="G17" i="9"/>
  <c r="G15" i="9"/>
  <c r="J8" i="9"/>
  <c r="I11" i="9"/>
  <c r="J7" i="9"/>
  <c r="L272" i="9"/>
  <c r="L16" i="9"/>
  <c r="J13" i="9"/>
  <c r="K10" i="9"/>
  <c r="K7" i="9"/>
  <c r="I5" i="9"/>
  <c r="H18" i="9"/>
  <c r="H16" i="9"/>
  <c r="I13" i="9"/>
  <c r="J10" i="9"/>
  <c r="F15" i="9" l="1"/>
  <c r="F272" i="9"/>
  <c r="B272" i="9" s="1"/>
  <c r="E12" i="9"/>
  <c r="B12" i="9" s="1"/>
  <c r="E13" i="9"/>
  <c r="B13" i="9" s="1"/>
  <c r="E11" i="9"/>
  <c r="B11" i="9" s="1"/>
  <c r="E10" i="9"/>
  <c r="B10" i="9" s="1"/>
  <c r="F16" i="9"/>
  <c r="E9" i="9"/>
  <c r="B9" i="9" s="1"/>
  <c r="E7" i="9"/>
  <c r="B7" i="9" s="1"/>
  <c r="F19" i="9"/>
  <c r="E6" i="9"/>
  <c r="B6" i="9" s="1"/>
  <c r="E15" i="9"/>
  <c r="E17" i="9"/>
  <c r="B17" i="9" s="1"/>
  <c r="E5" i="9"/>
  <c r="E8" i="9"/>
  <c r="B8" i="9" s="1"/>
  <c r="E16" i="9"/>
  <c r="E18" i="9"/>
  <c r="B18" i="9" s="1"/>
  <c r="F14" i="9" l="1"/>
  <c r="F3" i="9" s="1"/>
  <c r="B16" i="9"/>
  <c r="B5" i="9"/>
  <c r="E4" i="9"/>
  <c r="E14" i="9"/>
  <c r="B15"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<sst xmlns="http://schemas.openxmlformats.org/spreadsheetml/2006/main" count="4313" uniqueCount="3394">
  <si>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</si>
  <si>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</si>
  <si>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</si>
  <si>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</si>
  <si>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</si>
  <si>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</si>
  <si>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</si>
  <si>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</si>
  <si>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</si>
  <si>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</si>
  <si>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</si>
  <si>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</si>
  <si>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</si>
  <si>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</si>
  <si>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</si>
  <si>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</si>
  <si>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</si>
  <si>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</si>
  <si>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</si>
  <si>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</si>
  <si>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</si>
  <si>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</si>
  <si>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</si>
  <si>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</si>
  <si>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</si>
  <si>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</si>
  <si>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</si>
  <si>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</si>
  <si>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</si>
  <si>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</si>
  <si>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</si>
  <si>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PUČKO OTVORENO UČILIŠTE KRIŽEVCI</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</si>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</sst>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1160817</v>
      </c>
      <c r="D2" s="6">
        <f>'PR-RAS'!E6</f>
        <v>1139494.51</v>
      </c>
      <c r="E2" s="6">
        <v>0</v>
      </c>
      <c r="F2" s="6">
        <v>0</v>
      </c>
      <c r="G2" s="7">
        <f t="shared" ref="G2:G264" si="0">(B2/1000)*(C2*1+D2*2)</f>
        <v>3439.80602</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250000</v>
      </c>
      <c r="D46" s="1">
        <f>'PR-RAS'!E50</f>
        <v>10000</v>
      </c>
      <c r="E46" s="1">
        <v>0</v>
      </c>
      <c r="F46" s="1">
        <v>0</v>
      </c>
      <c r="G46" s="2">
        <f t="shared" si="0"/>
        <v>12150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250000</v>
      </c>
      <c r="D64" s="1">
        <f>'PR-RAS'!E68</f>
        <v>10000</v>
      </c>
      <c r="E64" s="1">
        <v>0</v>
      </c>
      <c r="F64" s="1">
        <v>0</v>
      </c>
      <c r="G64" s="2">
        <f t="shared" si="0"/>
        <v>17010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10000</v>
      </c>
      <c r="E65" s="1">
        <v>0</v>
      </c>
      <c r="F65" s="1">
        <v>0</v>
      </c>
      <c r="G65" s="2">
        <f t="shared" si="0"/>
        <v>1280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250000</v>
      </c>
      <c r="D66" s="1">
        <f>'PR-RAS'!E70</f>
        <v>0</v>
      </c>
      <c r="E66" s="1">
        <v>0</v>
      </c>
      <c r="F66" s="1">
        <v>0</v>
      </c>
      <c r="G66" s="2">
        <f t="shared" si="0"/>
        <v>16250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484</v>
      </c>
      <c r="D102" s="1">
        <f>'PR-RAS'!E106</f>
        <v>0</v>
      </c>
      <c r="E102" s="1">
        <v>0</v>
      </c>
      <c r="F102" s="1">
        <v>0</v>
      </c>
      <c r="G102" s="2">
        <f t="shared" si="0"/>
        <v>48.884</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484</v>
      </c>
      <c r="D108" s="1">
        <f>'PR-RAS'!E112</f>
        <v>0</v>
      </c>
      <c r="E108" s="1">
        <v>0</v>
      </c>
      <c r="F108" s="1">
        <v>0</v>
      </c>
      <c r="G108" s="2">
        <f t="shared" si="0"/>
        <v>51.787999999999997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484</v>
      </c>
      <c r="D113" s="1">
        <f>'PR-RAS'!E117</f>
        <v>0</v>
      </c>
      <c r="E113" s="1">
        <v>0</v>
      </c>
      <c r="F113" s="1">
        <v>0</v>
      </c>
      <c r="G113" s="2">
        <f t="shared" si="0"/>
        <v>54.207999999999998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155850</v>
      </c>
      <c r="D120" s="1">
        <f>'PR-RAS'!E124</f>
        <v>417075.56</v>
      </c>
      <c r="E120" s="1">
        <v>0</v>
      </c>
      <c r="F120" s="1">
        <v>0</v>
      </c>
      <c r="G120" s="2">
        <f t="shared" si="0"/>
        <v>117810.13327999999</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154150</v>
      </c>
      <c r="D121" s="1">
        <f>'PR-RAS'!E125</f>
        <v>393378.43</v>
      </c>
      <c r="E121" s="1">
        <v>0</v>
      </c>
      <c r="F121" s="1">
        <v>0</v>
      </c>
      <c r="G121" s="2">
        <f t="shared" si="0"/>
        <v>112908.8232</v>
      </c>
      <c r="H121" s="2">
        <f t="shared" si="1"/>
        <v>0.42999999999301508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154150</v>
      </c>
      <c r="D123" s="1">
        <f>'PR-RAS'!E127</f>
        <v>393378.43</v>
      </c>
      <c r="E123" s="1">
        <v>0</v>
      </c>
      <c r="F123" s="1">
        <v>0</v>
      </c>
      <c r="G123" s="2">
        <f t="shared" si="0"/>
        <v>114790.63691999999</v>
      </c>
      <c r="H123" s="2">
        <f t="shared" si="1"/>
        <v>0.42999999999301508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1700</v>
      </c>
      <c r="D124" s="1">
        <f>'PR-RAS'!E128</f>
        <v>23697.13</v>
      </c>
      <c r="E124" s="1">
        <v>0</v>
      </c>
      <c r="F124" s="1">
        <v>0</v>
      </c>
      <c r="G124" s="2">
        <f t="shared" si="0"/>
        <v>6038.5939800000006</v>
      </c>
      <c r="H124" s="2">
        <f t="shared" si="1"/>
        <v>0.13000000000101863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1700</v>
      </c>
      <c r="D125" s="1">
        <f>'PR-RAS'!E129</f>
        <v>23697.13</v>
      </c>
      <c r="E125" s="1">
        <v>0</v>
      </c>
      <c r="F125" s="1">
        <v>0</v>
      </c>
      <c r="G125" s="2">
        <f t="shared" si="0"/>
        <v>6087.6882400000004</v>
      </c>
      <c r="H125" s="2">
        <f t="shared" si="1"/>
        <v>0.13000000000101863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754483</v>
      </c>
      <c r="D129" s="1">
        <f>'PR-RAS'!E133</f>
        <v>712418.95</v>
      </c>
      <c r="E129" s="1">
        <v>0</v>
      </c>
      <c r="F129" s="1">
        <v>0</v>
      </c>
      <c r="G129" s="2">
        <f t="shared" si="0"/>
        <v>278953.07520000002</v>
      </c>
      <c r="H129" s="2">
        <f t="shared" si="1"/>
        <v>5.0000000046566129E-2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754483</v>
      </c>
      <c r="D130" s="1">
        <f>'PR-RAS'!E134</f>
        <v>712418.95</v>
      </c>
      <c r="E130" s="1">
        <v>0</v>
      </c>
      <c r="F130" s="1">
        <v>0</v>
      </c>
      <c r="G130" s="2">
        <f t="shared" si="0"/>
        <v>281132.39610000001</v>
      </c>
      <c r="H130" s="2">
        <f t="shared" si="1"/>
        <v>5.0000000046566129E-2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654483</v>
      </c>
      <c r="D131" s="1">
        <f>'PR-RAS'!E135</f>
        <v>698818.95</v>
      </c>
      <c r="E131" s="1">
        <v>0</v>
      </c>
      <c r="F131" s="1">
        <v>0</v>
      </c>
      <c r="G131" s="2">
        <f t="shared" si="0"/>
        <v>266775.717</v>
      </c>
      <c r="H131" s="2">
        <f t="shared" si="1"/>
        <v>5.0000000046566129E-2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100000</v>
      </c>
      <c r="D132" s="1">
        <f>'PR-RAS'!E136</f>
        <v>13600</v>
      </c>
      <c r="E132" s="1">
        <v>0</v>
      </c>
      <c r="F132" s="1">
        <v>0</v>
      </c>
      <c r="G132" s="2">
        <f t="shared" si="0"/>
        <v>16663.2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827979</v>
      </c>
      <c r="D147" s="1">
        <f>'PR-RAS'!E151</f>
        <v>1076295.67</v>
      </c>
      <c r="E147" s="1">
        <v>0</v>
      </c>
      <c r="F147" s="1">
        <v>0</v>
      </c>
      <c r="G147" s="2">
        <f t="shared" si="0"/>
        <v>435163.26963999995</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449886</v>
      </c>
      <c r="D148" s="1">
        <f>'PR-RAS'!E152</f>
        <v>479649.06</v>
      </c>
      <c r="E148" s="1">
        <v>0</v>
      </c>
      <c r="F148" s="1">
        <v>0</v>
      </c>
      <c r="G148" s="2">
        <f t="shared" si="0"/>
        <v>207150.06564000002</v>
      </c>
      <c r="H148" s="2">
        <f t="shared" si="1"/>
        <v>5.9999999997671694E-2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373283</v>
      </c>
      <c r="D149" s="1">
        <f>'PR-RAS'!E153</f>
        <v>400915.66</v>
      </c>
      <c r="E149" s="1">
        <v>0</v>
      </c>
      <c r="F149" s="1">
        <v>0</v>
      </c>
      <c r="G149" s="2">
        <f t="shared" si="0"/>
        <v>173916.91935999997</v>
      </c>
      <c r="H149" s="2">
        <f t="shared" si="1"/>
        <v>0.34000000002561137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373283</v>
      </c>
      <c r="D150" s="1">
        <f>'PR-RAS'!E154</f>
        <v>400915.66</v>
      </c>
      <c r="E150" s="1">
        <v>0</v>
      </c>
      <c r="F150" s="1">
        <v>0</v>
      </c>
      <c r="G150" s="2">
        <f t="shared" si="0"/>
        <v>175092.03367999996</v>
      </c>
      <c r="H150" s="2">
        <f t="shared" si="1"/>
        <v>0.34000000002561137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15380</v>
      </c>
      <c r="D154" s="1">
        <f>'PR-RAS'!E158</f>
        <v>18030</v>
      </c>
      <c r="E154" s="1">
        <v>0</v>
      </c>
      <c r="F154" s="1">
        <v>0</v>
      </c>
      <c r="G154" s="2">
        <f t="shared" si="0"/>
        <v>7870.32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61223</v>
      </c>
      <c r="D155" s="1">
        <f>'PR-RAS'!E159</f>
        <v>60703.4</v>
      </c>
      <c r="E155" s="1">
        <v>0</v>
      </c>
      <c r="F155" s="1">
        <v>0</v>
      </c>
      <c r="G155" s="2">
        <f t="shared" si="0"/>
        <v>28124.989199999996</v>
      </c>
      <c r="H155" s="2">
        <f t="shared" si="1"/>
        <v>0.40000000000145519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61223</v>
      </c>
      <c r="D157" s="1">
        <f>'PR-RAS'!E161</f>
        <v>60703.4</v>
      </c>
      <c r="E157" s="1">
        <v>0</v>
      </c>
      <c r="F157" s="1">
        <v>0</v>
      </c>
      <c r="G157" s="2">
        <f t="shared" si="0"/>
        <v>28490.248799999998</v>
      </c>
      <c r="H157" s="2">
        <f t="shared" si="1"/>
        <v>0.40000000000145519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368050</v>
      </c>
      <c r="D159" s="1">
        <f>'PR-RAS'!E163</f>
        <v>595054.05999999994</v>
      </c>
      <c r="E159" s="1">
        <v>0</v>
      </c>
      <c r="F159" s="1">
        <v>0</v>
      </c>
      <c r="G159" s="2">
        <f t="shared" si="0"/>
        <v>246188.98295999999</v>
      </c>
      <c r="H159" s="2">
        <f t="shared" si="1"/>
        <v>5.9999999939464033E-2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11330</v>
      </c>
      <c r="D160" s="1">
        <f>'PR-RAS'!E164</f>
        <v>30936.77</v>
      </c>
      <c r="E160" s="1">
        <v>0</v>
      </c>
      <c r="F160" s="1">
        <v>0</v>
      </c>
      <c r="G160" s="2">
        <f t="shared" si="0"/>
        <v>11639.362860000001</v>
      </c>
      <c r="H160" s="2">
        <f t="shared" si="1"/>
        <v>0.22999999999956344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1899.4</v>
      </c>
      <c r="E161" s="1">
        <v>0</v>
      </c>
      <c r="F161" s="1">
        <v>0</v>
      </c>
      <c r="G161" s="2">
        <f t="shared" si="0"/>
        <v>607.80799999999999</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10746</v>
      </c>
      <c r="D162" s="1">
        <f>'PR-RAS'!E166</f>
        <v>25968.87</v>
      </c>
      <c r="E162" s="1">
        <v>0</v>
      </c>
      <c r="F162" s="1">
        <v>0</v>
      </c>
      <c r="G162" s="2">
        <f t="shared" si="0"/>
        <v>10092.08214</v>
      </c>
      <c r="H162" s="2">
        <f t="shared" si="1"/>
        <v>0.13000000000101863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v>
      </c>
      <c r="D163" s="1">
        <f>'PR-RAS'!E167</f>
        <v>902.5</v>
      </c>
      <c r="E163" s="1">
        <v>0</v>
      </c>
      <c r="F163" s="1">
        <v>0</v>
      </c>
      <c r="G163" s="2">
        <f t="shared" si="0"/>
        <v>357.21000000000004</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184</v>
      </c>
      <c r="D164" s="1">
        <f>'PR-RAS'!E168</f>
        <v>2166</v>
      </c>
      <c r="E164" s="1">
        <v>0</v>
      </c>
      <c r="F164" s="1">
        <v>0</v>
      </c>
      <c r="G164" s="2">
        <f t="shared" si="0"/>
        <v>736.10800000000006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52020</v>
      </c>
      <c r="D165" s="1">
        <f>'PR-RAS'!E169</f>
        <v>61340.31</v>
      </c>
      <c r="E165" s="1">
        <v>0</v>
      </c>
      <c r="F165" s="1">
        <v>0</v>
      </c>
      <c r="G165" s="2">
        <f t="shared" si="0"/>
        <v>28650.901679999999</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16863</v>
      </c>
      <c r="D166" s="1">
        <f>'PR-RAS'!E170</f>
        <v>12869.64</v>
      </c>
      <c r="E166" s="1">
        <v>0</v>
      </c>
      <c r="F166" s="1">
        <v>0</v>
      </c>
      <c r="G166" s="2">
        <f t="shared" si="0"/>
        <v>7029.3761999999997</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29822</v>
      </c>
      <c r="D168" s="1">
        <f>'PR-RAS'!E172</f>
        <v>43763.49</v>
      </c>
      <c r="E168" s="1">
        <v>0</v>
      </c>
      <c r="F168" s="1">
        <v>0</v>
      </c>
      <c r="G168" s="2">
        <f t="shared" si="0"/>
        <v>19597.27966</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5335</v>
      </c>
      <c r="D170" s="1">
        <f>'PR-RAS'!E174</f>
        <v>4707.18</v>
      </c>
      <c r="E170" s="1">
        <v>0</v>
      </c>
      <c r="F170" s="1">
        <v>0</v>
      </c>
      <c r="G170" s="2">
        <f t="shared" si="0"/>
        <v>2492.6418400000002</v>
      </c>
      <c r="H170" s="2">
        <f t="shared" si="1"/>
        <v>0.18000000000029104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289317</v>
      </c>
      <c r="D173" s="1">
        <f>'PR-RAS'!E177</f>
        <v>492108.6</v>
      </c>
      <c r="E173" s="1">
        <v>0</v>
      </c>
      <c r="F173" s="1">
        <v>0</v>
      </c>
      <c r="G173" s="2">
        <f t="shared" si="0"/>
        <v>219047.88239999997</v>
      </c>
      <c r="H173" s="2">
        <f t="shared" si="1"/>
        <v>0.40000000002328306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12095</v>
      </c>
      <c r="D174" s="1">
        <f>'PR-RAS'!E178</f>
        <v>12367.1</v>
      </c>
      <c r="E174" s="1">
        <v>0</v>
      </c>
      <c r="F174" s="1">
        <v>0</v>
      </c>
      <c r="G174" s="2">
        <f t="shared" si="0"/>
        <v>6371.4515999999994</v>
      </c>
      <c r="H174" s="2">
        <f t="shared" si="1"/>
        <v>0.1000000000003638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3725</v>
      </c>
      <c r="D175" s="1">
        <f>'PR-RAS'!E179</f>
        <v>24635.63</v>
      </c>
      <c r="E175" s="1">
        <v>0</v>
      </c>
      <c r="F175" s="1">
        <v>0</v>
      </c>
      <c r="G175" s="2">
        <f t="shared" si="0"/>
        <v>9221.3492399999996</v>
      </c>
      <c r="H175" s="2">
        <f t="shared" si="1"/>
        <v>0.36999999999898137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2640</v>
      </c>
      <c r="E176" s="1">
        <v>0</v>
      </c>
      <c r="F176" s="1">
        <v>0</v>
      </c>
      <c r="G176" s="2">
        <f t="shared" si="0"/>
        <v>923.99999999999989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3466</v>
      </c>
      <c r="D177" s="1">
        <f>'PR-RAS'!E181</f>
        <v>3833.9</v>
      </c>
      <c r="E177" s="1">
        <v>0</v>
      </c>
      <c r="F177" s="1">
        <v>0</v>
      </c>
      <c r="G177" s="2">
        <f t="shared" si="0"/>
        <v>1959.5487999999998</v>
      </c>
      <c r="H177" s="2">
        <f t="shared" si="1"/>
        <v>9.9999999999909051E-2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132699</v>
      </c>
      <c r="D178" s="1">
        <f>'PR-RAS'!E182</f>
        <v>179942.75</v>
      </c>
      <c r="E178" s="1">
        <v>0</v>
      </c>
      <c r="F178" s="1">
        <v>0</v>
      </c>
      <c r="G178" s="2">
        <f t="shared" si="0"/>
        <v>87187.4565</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4766.16</v>
      </c>
      <c r="E179" s="1">
        <v>0</v>
      </c>
      <c r="F179" s="1">
        <v>0</v>
      </c>
      <c r="G179" s="2">
        <f t="shared" si="0"/>
        <v>1696.7529599999998</v>
      </c>
      <c r="H179" s="2">
        <f t="shared" si="1"/>
        <v>0.15999999999985448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21262</v>
      </c>
      <c r="D180" s="1">
        <f>'PR-RAS'!E184</f>
        <v>50830.51</v>
      </c>
      <c r="E180" s="1">
        <v>0</v>
      </c>
      <c r="F180" s="1">
        <v>0</v>
      </c>
      <c r="G180" s="2">
        <f t="shared" si="0"/>
        <v>22003.220580000001</v>
      </c>
      <c r="H180" s="2">
        <f t="shared" si="1"/>
        <v>0.48999999999796273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9670</v>
      </c>
      <c r="D181" s="1">
        <f>'PR-RAS'!E185</f>
        <v>35020.050000000003</v>
      </c>
      <c r="E181" s="1">
        <v>0</v>
      </c>
      <c r="F181" s="1">
        <v>0</v>
      </c>
      <c r="G181" s="2">
        <f t="shared" si="0"/>
        <v>14347.818000000001</v>
      </c>
      <c r="H181" s="2">
        <f t="shared" si="1"/>
        <v>5.0000000002910383E-2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106400</v>
      </c>
      <c r="D182" s="1">
        <f>'PR-RAS'!E186</f>
        <v>178072.5</v>
      </c>
      <c r="E182" s="1">
        <v>0</v>
      </c>
      <c r="F182" s="1">
        <v>0</v>
      </c>
      <c r="G182" s="2">
        <f t="shared" si="0"/>
        <v>83720.645000000004</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15383</v>
      </c>
      <c r="D184" s="1">
        <f>'PR-RAS'!E188</f>
        <v>10668.380000000001</v>
      </c>
      <c r="E184" s="1">
        <v>0</v>
      </c>
      <c r="F184" s="1">
        <v>0</v>
      </c>
      <c r="G184" s="2">
        <f t="shared" si="0"/>
        <v>6719.7160800000001</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1894</v>
      </c>
      <c r="D186" s="1">
        <f>'PR-RAS'!E190</f>
        <v>1981.39</v>
      </c>
      <c r="E186" s="1">
        <v>0</v>
      </c>
      <c r="F186" s="1">
        <v>0</v>
      </c>
      <c r="G186" s="2">
        <f t="shared" si="0"/>
        <v>1083.5043000000001</v>
      </c>
      <c r="H186" s="2">
        <f t="shared" si="1"/>
        <v>0.39000000000010004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212</v>
      </c>
      <c r="D187" s="1">
        <f>'PR-RAS'!E191</f>
        <v>2457.44</v>
      </c>
      <c r="E187" s="1">
        <v>0</v>
      </c>
      <c r="F187" s="1">
        <v>0</v>
      </c>
      <c r="G187" s="2">
        <f t="shared" si="0"/>
        <v>953.59968000000003</v>
      </c>
      <c r="H187" s="2">
        <f t="shared" si="1"/>
        <v>0.44000000000005457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400</v>
      </c>
      <c r="E188" s="1">
        <v>0</v>
      </c>
      <c r="F188" s="1">
        <v>0</v>
      </c>
      <c r="G188" s="2">
        <f t="shared" si="0"/>
        <v>149.6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7705</v>
      </c>
      <c r="D189" s="1">
        <f>'PR-RAS'!E193</f>
        <v>5829.55</v>
      </c>
      <c r="E189" s="1">
        <v>0</v>
      </c>
      <c r="F189" s="1">
        <v>0</v>
      </c>
      <c r="G189" s="2">
        <f t="shared" si="0"/>
        <v>3640.4507999999996</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5572</v>
      </c>
      <c r="D190" s="1">
        <f>'PR-RAS'!E194</f>
        <v>0</v>
      </c>
      <c r="E190" s="1">
        <v>0</v>
      </c>
      <c r="F190" s="1">
        <v>0</v>
      </c>
      <c r="G190" s="2">
        <f t="shared" si="0"/>
        <v>1053.1079999999999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10043</v>
      </c>
      <c r="D192" s="1">
        <f>'PR-RAS'!E196</f>
        <v>1592.55</v>
      </c>
      <c r="E192" s="1">
        <v>0</v>
      </c>
      <c r="F192" s="1">
        <v>0</v>
      </c>
      <c r="G192" s="2">
        <f t="shared" si="0"/>
        <v>2526.5671000000002</v>
      </c>
      <c r="H192" s="2">
        <f t="shared" si="1"/>
        <v>0.45000000000004547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10043</v>
      </c>
      <c r="D206" s="1">
        <f>'PR-RAS'!E210</f>
        <v>1592.55</v>
      </c>
      <c r="E206" s="1">
        <v>0</v>
      </c>
      <c r="F206" s="1">
        <v>0</v>
      </c>
      <c r="G206" s="2">
        <f t="shared" si="0"/>
        <v>2711.7604999999999</v>
      </c>
      <c r="H206" s="2">
        <f t="shared" si="1"/>
        <v>0.45000000000004547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900</v>
      </c>
      <c r="D207" s="1">
        <f>'PR-RAS'!E211</f>
        <v>901.88</v>
      </c>
      <c r="E207" s="1">
        <v>0</v>
      </c>
      <c r="F207" s="1">
        <v>0</v>
      </c>
      <c r="G207" s="2">
        <f t="shared" si="0"/>
        <v>556.97456</v>
      </c>
      <c r="H207" s="2">
        <f t="shared" si="1"/>
        <v>0.12000000000000455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9143</v>
      </c>
      <c r="D209" s="1">
        <f>'PR-RAS'!E213</f>
        <v>0</v>
      </c>
      <c r="E209" s="1">
        <v>0</v>
      </c>
      <c r="F209" s="1">
        <v>0</v>
      </c>
      <c r="G209" s="2">
        <f t="shared" si="0"/>
        <v>1901.7439999999999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690.67</v>
      </c>
      <c r="E210" s="1">
        <v>0</v>
      </c>
      <c r="F210" s="1">
        <v>0</v>
      </c>
      <c r="G210" s="2">
        <f t="shared" si="0"/>
        <v>288.70005999999995</v>
      </c>
      <c r="H210" s="2">
        <f t="shared" si="1"/>
        <v>0.33000000000004093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827979</v>
      </c>
      <c r="D285" s="1">
        <f>'PR-RAS'!E289</f>
        <v>1076295.67</v>
      </c>
      <c r="E285" s="1">
        <v>0</v>
      </c>
      <c r="F285" s="1">
        <v>0</v>
      </c>
      <c r="G285" s="2">
        <f t="shared" si="8"/>
        <v>846481.97655999986</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332838</v>
      </c>
      <c r="D286" s="1">
        <f>'PR-RAS'!E290</f>
        <v>63198.840000000084</v>
      </c>
      <c r="E286" s="1">
        <v>0</v>
      </c>
      <c r="F286" s="1">
        <v>0</v>
      </c>
      <c r="G286" s="2">
        <f t="shared" si="8"/>
        <v>130882.16880000004</v>
      </c>
      <c r="H286" s="2">
        <f t="shared" si="9"/>
        <v>0.15999999991618097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103177</v>
      </c>
      <c r="D288" s="1">
        <f>'PR-RAS'!E292</f>
        <v>48694.61</v>
      </c>
      <c r="E288" s="1">
        <v>0</v>
      </c>
      <c r="F288" s="1">
        <v>0</v>
      </c>
      <c r="G288" s="2">
        <f t="shared" si="8"/>
        <v>57562.505139999994</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4600</v>
      </c>
      <c r="D290" s="1">
        <f>'PR-RAS'!E294</f>
        <v>0</v>
      </c>
      <c r="E290" s="1">
        <v>0</v>
      </c>
      <c r="F290" s="1">
        <v>0</v>
      </c>
      <c r="G290" s="2">
        <f t="shared" si="8"/>
        <v>1329.3999999999999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4600</v>
      </c>
      <c r="D291" s="1">
        <f>'PR-RAS'!E295</f>
        <v>0</v>
      </c>
      <c r="E291" s="1">
        <v>0</v>
      </c>
      <c r="F291" s="1">
        <v>0</v>
      </c>
      <c r="G291" s="2">
        <f t="shared" si="8"/>
        <v>1334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523</v>
      </c>
      <c r="D293" s="1">
        <f>'PR-RAS'!E298</f>
        <v>893.17</v>
      </c>
      <c r="E293" s="1">
        <v>0</v>
      </c>
      <c r="F293" s="1">
        <v>0</v>
      </c>
      <c r="G293" s="2">
        <f t="shared" si="8"/>
        <v>674.32727999999997</v>
      </c>
      <c r="H293" s="2">
        <f t="shared" si="9"/>
        <v>0.16999999999995907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523</v>
      </c>
      <c r="D306" s="1">
        <f>'PR-RAS'!E311</f>
        <v>893.17</v>
      </c>
      <c r="E306" s="1">
        <v>0</v>
      </c>
      <c r="F306" s="1">
        <v>0</v>
      </c>
      <c r="G306" s="2">
        <f t="shared" si="8"/>
        <v>704.34870000000001</v>
      </c>
      <c r="H306" s="2">
        <f t="shared" si="9"/>
        <v>0.16999999999995907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523</v>
      </c>
      <c r="D307" s="1">
        <f>'PR-RAS'!E312</f>
        <v>893.17</v>
      </c>
      <c r="E307" s="1">
        <v>0</v>
      </c>
      <c r="F307" s="1">
        <v>0</v>
      </c>
      <c r="G307" s="2">
        <f t="shared" si="8"/>
        <v>706.65804000000003</v>
      </c>
      <c r="H307" s="2">
        <f t="shared" si="9"/>
        <v>0.16999999999995907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523</v>
      </c>
      <c r="D308" s="1">
        <f>'PR-RAS'!E313</f>
        <v>893.17</v>
      </c>
      <c r="E308" s="1">
        <v>0</v>
      </c>
      <c r="F308" s="1">
        <v>0</v>
      </c>
      <c r="G308" s="2">
        <f t="shared" si="8"/>
        <v>708.96738000000005</v>
      </c>
      <c r="H308" s="2">
        <f t="shared" si="9"/>
        <v>0.16999999999995907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387843</v>
      </c>
      <c r="D345" s="1">
        <f>'PR-RAS'!E350</f>
        <v>41083.9</v>
      </c>
      <c r="E345" s="1">
        <v>0</v>
      </c>
      <c r="F345" s="1">
        <v>0</v>
      </c>
      <c r="G345" s="2">
        <f t="shared" si="8"/>
        <v>161683.71519999998</v>
      </c>
      <c r="H345" s="2">
        <f t="shared" si="9"/>
        <v>9.9999999998544808E-2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199562</v>
      </c>
      <c r="D346" s="1">
        <f>'PR-RAS'!E351</f>
        <v>0</v>
      </c>
      <c r="E346" s="1">
        <v>0</v>
      </c>
      <c r="F346" s="1">
        <v>0</v>
      </c>
      <c r="G346" s="2">
        <f t="shared" si="8"/>
        <v>68848.89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199562</v>
      </c>
      <c r="D351" s="1">
        <f>'PR-RAS'!E356</f>
        <v>0</v>
      </c>
      <c r="E351" s="1">
        <v>0</v>
      </c>
      <c r="F351" s="1">
        <v>0</v>
      </c>
      <c r="G351" s="2">
        <f t="shared" si="8"/>
        <v>69846.7</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199562</v>
      </c>
      <c r="D355" s="1">
        <f>'PR-RAS'!E360</f>
        <v>0</v>
      </c>
      <c r="E355" s="1">
        <v>0</v>
      </c>
      <c r="F355" s="1">
        <v>0</v>
      </c>
      <c r="G355" s="2">
        <f t="shared" si="8"/>
        <v>70644.947999999989</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188281</v>
      </c>
      <c r="D358" s="1">
        <f>'PR-RAS'!E363</f>
        <v>41083.9</v>
      </c>
      <c r="E358" s="1">
        <v>0</v>
      </c>
      <c r="F358" s="1">
        <v>0</v>
      </c>
      <c r="G358" s="2">
        <f t="shared" si="8"/>
        <v>96550.22159999999</v>
      </c>
      <c r="H358" s="2">
        <f t="shared" si="9"/>
        <v>9.9999999998544808E-2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188281</v>
      </c>
      <c r="D364" s="1">
        <f>'PR-RAS'!E369</f>
        <v>41083.9</v>
      </c>
      <c r="E364" s="1">
        <v>0</v>
      </c>
      <c r="F364" s="1">
        <v>0</v>
      </c>
      <c r="G364" s="2">
        <f t="shared" si="8"/>
        <v>98172.914399999994</v>
      </c>
      <c r="H364" s="2">
        <f t="shared" si="9"/>
        <v>9.9999999998544808E-2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6458</v>
      </c>
      <c r="D365" s="1">
        <f>'PR-RAS'!E370</f>
        <v>27483.9</v>
      </c>
      <c r="E365" s="1">
        <v>0</v>
      </c>
      <c r="F365" s="1">
        <v>0</v>
      </c>
      <c r="G365" s="2">
        <f t="shared" si="8"/>
        <v>22358.9912</v>
      </c>
      <c r="H365" s="2">
        <f t="shared" si="9"/>
        <v>9.9999999998544808E-2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6250</v>
      </c>
      <c r="D367" s="1">
        <f>'PR-RAS'!E372</f>
        <v>0</v>
      </c>
      <c r="E367" s="1">
        <v>0</v>
      </c>
      <c r="F367" s="1">
        <v>0</v>
      </c>
      <c r="G367" s="2">
        <f t="shared" si="8"/>
        <v>2287.5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78073</v>
      </c>
      <c r="D370" s="1">
        <f>'PR-RAS'!E375</f>
        <v>0</v>
      </c>
      <c r="E370" s="1">
        <v>0</v>
      </c>
      <c r="F370" s="1">
        <v>0</v>
      </c>
      <c r="G370" s="2">
        <f t="shared" si="8"/>
        <v>28808.936999999998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97500</v>
      </c>
      <c r="D371" s="1">
        <f>'PR-RAS'!E376</f>
        <v>13600</v>
      </c>
      <c r="E371" s="1">
        <v>0</v>
      </c>
      <c r="F371" s="1">
        <v>0</v>
      </c>
      <c r="G371" s="2">
        <f t="shared" si="8"/>
        <v>46139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387320</v>
      </c>
      <c r="D403" s="1">
        <f>'PR-RAS'!E408</f>
        <v>40190.730000000003</v>
      </c>
      <c r="E403" s="1">
        <v>0</v>
      </c>
      <c r="F403" s="1">
        <v>0</v>
      </c>
      <c r="G403" s="2">
        <f t="shared" si="8"/>
        <v>188015.98692000002</v>
      </c>
      <c r="H403" s="2">
        <f t="shared" si="9"/>
        <v>0.26999999999679858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2552</v>
      </c>
      <c r="D406" s="1">
        <f>'PR-RAS'!E411</f>
        <v>0</v>
      </c>
      <c r="E406" s="1">
        <v>0</v>
      </c>
      <c r="F406" s="1">
        <v>0</v>
      </c>
      <c r="G406" s="2">
        <f t="shared" si="8"/>
        <v>1033.5600000000002</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1161340</v>
      </c>
      <c r="D407" s="1">
        <f>'PR-RAS'!E412</f>
        <v>1140387.68</v>
      </c>
      <c r="E407" s="1">
        <v>0</v>
      </c>
      <c r="F407" s="1">
        <v>0</v>
      </c>
      <c r="G407" s="2">
        <f t="shared" si="8"/>
        <v>1397498.8361599999</v>
      </c>
      <c r="H407" s="2">
        <f t="shared" si="9"/>
        <v>0.32000000006519258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1215822</v>
      </c>
      <c r="D408" s="1">
        <f>'PR-RAS'!E413</f>
        <v>1117379.5699999998</v>
      </c>
      <c r="E408" s="1">
        <v>0</v>
      </c>
      <c r="F408" s="1">
        <v>0</v>
      </c>
      <c r="G408" s="2">
        <f t="shared" si="8"/>
        <v>1404386.5239799998</v>
      </c>
      <c r="H408" s="2">
        <f t="shared" si="9"/>
        <v>0.43000000016763806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23008.110000000102</v>
      </c>
      <c r="E409" s="1">
        <v>0</v>
      </c>
      <c r="F409" s="1">
        <v>0</v>
      </c>
      <c r="G409" s="2">
        <f t="shared" si="8"/>
        <v>18774.617760000081</v>
      </c>
      <c r="H409" s="2">
        <f t="shared" si="9"/>
        <v>0.11000000010244548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54482</v>
      </c>
      <c r="D410" s="1">
        <f>'PR-RAS'!E415</f>
        <v>0</v>
      </c>
      <c r="E410" s="1">
        <v>0</v>
      </c>
      <c r="F410" s="1">
        <v>0</v>
      </c>
      <c r="G410" s="2">
        <f t="shared" si="8"/>
        <v>22283.137999999999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103177</v>
      </c>
      <c r="D411" s="1">
        <f>'PR-RAS'!E416</f>
        <v>48694.61</v>
      </c>
      <c r="E411" s="1">
        <v>0</v>
      </c>
      <c r="F411" s="1">
        <v>0</v>
      </c>
      <c r="G411" s="2">
        <f t="shared" si="8"/>
        <v>82232.150199999989</v>
      </c>
      <c r="H411" s="2">
        <f t="shared" si="9"/>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7152</v>
      </c>
      <c r="D413" s="1">
        <f>'PR-RAS'!E418</f>
        <v>0</v>
      </c>
      <c r="E413" s="1">
        <v>0</v>
      </c>
      <c r="F413" s="1">
        <v>0</v>
      </c>
      <c r="G413" s="2">
        <f t="shared" si="8"/>
        <v>2946.6239999999998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1161340</v>
      </c>
      <c r="D633" s="1">
        <f>'PR-RAS'!E639</f>
        <v>1140387.68</v>
      </c>
      <c r="E633" s="1">
        <v>0</v>
      </c>
      <c r="F633" s="1">
        <v>0</v>
      </c>
      <c r="G633" s="2">
        <f t="shared" si="10"/>
        <v>2175416.9075199999</v>
      </c>
      <c r="H633" s="2">
        <f t="shared" si="11"/>
        <v>0.32000000006519258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1215822</v>
      </c>
      <c r="D634" s="1">
        <f>'PR-RAS'!E640</f>
        <v>1117379.5699999998</v>
      </c>
      <c r="E634" s="1">
        <v>0</v>
      </c>
      <c r="F634" s="1">
        <v>0</v>
      </c>
      <c r="G634" s="2">
        <f t="shared" si="10"/>
        <v>2184217.8616199996</v>
      </c>
      <c r="H634" s="2">
        <f t="shared" si="11"/>
        <v>0.43000000016763806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23008.110000000102</v>
      </c>
      <c r="E635" s="1">
        <v>0</v>
      </c>
      <c r="F635" s="1">
        <v>0</v>
      </c>
      <c r="G635" s="2">
        <f t="shared" si="10"/>
        <v>29174.283480000129</v>
      </c>
      <c r="H635" s="2">
        <f t="shared" si="11"/>
        <v>0.11000000010244548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54482</v>
      </c>
      <c r="D636" s="1">
        <f>'PR-RAS'!E642</f>
        <v>0</v>
      </c>
      <c r="E636" s="1">
        <v>0</v>
      </c>
      <c r="F636" s="1">
        <v>0</v>
      </c>
      <c r="G636" s="2">
        <f t="shared" si="10"/>
        <v>34596.07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103177</v>
      </c>
      <c r="D637" s="1">
        <f>'PR-RAS'!E643</f>
        <v>48694.61</v>
      </c>
      <c r="E637" s="1">
        <v>0</v>
      </c>
      <c r="F637" s="1">
        <v>0</v>
      </c>
      <c r="G637" s="2">
        <f t="shared" si="10"/>
        <v>127560.11592</v>
      </c>
      <c r="H637" s="2">
        <f t="shared" si="1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48695</v>
      </c>
      <c r="D639" s="1">
        <f>'PR-RAS'!E645</f>
        <v>71702.720000000103</v>
      </c>
      <c r="E639" s="1">
        <v>0</v>
      </c>
      <c r="F639" s="1">
        <v>0</v>
      </c>
      <c r="G639" s="2">
        <f t="shared" si="10"/>
        <v>122560.08072000013</v>
      </c>
      <c r="H639" s="2">
        <f t="shared" si="11"/>
        <v>0.27999999989697244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34263</v>
      </c>
      <c r="D641" s="1">
        <f>'PR-RAS'!E647</f>
        <v>56759.4</v>
      </c>
      <c r="E641" s="1">
        <v>0</v>
      </c>
      <c r="F641" s="1">
        <v>0</v>
      </c>
      <c r="G641" s="2">
        <f t="shared" si="10"/>
        <v>94580.351999999999</v>
      </c>
      <c r="H641" s="2">
        <f t="shared" si="11"/>
        <v>0.40000000000145519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v>
      </c>
      <c r="D642" s="1">
        <f>'PR-RAS'!E649</f>
        <v>566.92999999999995</v>
      </c>
      <c r="E642" s="1">
        <v>0</v>
      </c>
      <c r="F642" s="1">
        <v>0</v>
      </c>
      <c r="G642" s="2">
        <f t="shared" si="10"/>
        <v>730.65026</v>
      </c>
      <c r="H642" s="2">
        <f t="shared" si="11"/>
        <v>7.0000000000050022E-2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77200</v>
      </c>
      <c r="D643" s="1">
        <f>'PR-RAS'!E650</f>
        <v>171120.22</v>
      </c>
      <c r="E643" s="1">
        <v>0</v>
      </c>
      <c r="F643" s="1">
        <v>0</v>
      </c>
      <c r="G643" s="2">
        <f t="shared" si="10"/>
        <v>269280.76248000003</v>
      </c>
      <c r="H643" s="2">
        <f t="shared" si="11"/>
        <v>0.22000000000116415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76639</v>
      </c>
      <c r="D644" s="1">
        <f>'PR-RAS'!E651</f>
        <v>171163.3</v>
      </c>
      <c r="E644" s="1">
        <v>0</v>
      </c>
      <c r="F644" s="1">
        <v>0</v>
      </c>
      <c r="G644" s="2">
        <f t="shared" si="10"/>
        <v>269394.88079999998</v>
      </c>
      <c r="H644" s="2">
        <f t="shared" si="11"/>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567</v>
      </c>
      <c r="D645" s="1">
        <f>'PR-RAS'!E652</f>
        <v>523.85000000000582</v>
      </c>
      <c r="E645" s="1">
        <v>0</v>
      </c>
      <c r="F645" s="1">
        <v>0</v>
      </c>
      <c r="G645" s="2">
        <f t="shared" si="10"/>
        <v>1039.8668000000075</v>
      </c>
      <c r="H645" s="2">
        <f t="shared" si="11"/>
        <v>0.14999999999417923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4</v>
      </c>
      <c r="E647" s="1">
        <v>0</v>
      </c>
      <c r="F647" s="1">
        <v>0</v>
      </c>
      <c r="G647" s="2">
        <f t="shared" si="10"/>
        <v>7.7520000000000007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4</v>
      </c>
      <c r="E649" s="1">
        <v>0</v>
      </c>
      <c r="F649" s="1">
        <v>0</v>
      </c>
      <c r="G649" s="2">
        <f t="shared" si="10"/>
        <v>7.1280000000000001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10000</v>
      </c>
      <c r="E668" s="1">
        <v>0</v>
      </c>
      <c r="F668" s="1">
        <v>0</v>
      </c>
      <c r="G668" s="2">
        <f t="shared" si="10"/>
        <v>13340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250000</v>
      </c>
      <c r="D670" s="1">
        <f>'PR-RAS'!E677</f>
        <v>0</v>
      </c>
      <c r="E670" s="1">
        <v>0</v>
      </c>
      <c r="F670" s="1">
        <v>0</v>
      </c>
      <c r="G670" s="2">
        <f t="shared" si="10"/>
        <v>167250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10746</v>
      </c>
      <c r="D711" s="1">
        <f>'PR-RAS'!E718</f>
        <v>25968.87</v>
      </c>
      <c r="E711" s="1">
        <v>0</v>
      </c>
      <c r="F711" s="1">
        <v>0</v>
      </c>
      <c r="G711" s="2">
        <f t="shared" si="10"/>
        <v>44505.455399999999</v>
      </c>
      <c r="H711" s="2">
        <f t="shared" si="11"/>
        <v>0.13000000000101863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4766.16</v>
      </c>
      <c r="E713" s="1">
        <v>0</v>
      </c>
      <c r="F713" s="1">
        <v>0</v>
      </c>
      <c r="G713" s="2">
        <f t="shared" si="10"/>
        <v>6787.0118399999992</v>
      </c>
      <c r="H713" s="2">
        <f t="shared" si="11"/>
        <v>0.15999999999985448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4892</v>
      </c>
      <c r="D714" s="1">
        <f>'PR-RAS'!E721</f>
        <v>4497.46</v>
      </c>
      <c r="E714" s="1">
        <v>0</v>
      </c>
      <c r="F714" s="1">
        <v>0</v>
      </c>
      <c r="G714" s="2">
        <f t="shared" si="10"/>
        <v>9901.373959999999</v>
      </c>
      <c r="H714" s="2">
        <f t="shared" si="11"/>
        <v>0.46000000000003638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16370</v>
      </c>
      <c r="D715" s="1">
        <f>'PR-RAS'!E722</f>
        <v>45695.83</v>
      </c>
      <c r="E715" s="1">
        <v>0</v>
      </c>
      <c r="F715" s="1">
        <v>0</v>
      </c>
      <c r="G715" s="2">
        <f t="shared" si="10"/>
        <v>76941.825240000006</v>
      </c>
      <c r="H715" s="2">
        <f t="shared" si="11"/>
        <v>0.16999999999825377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637.22</v>
      </c>
      <c r="E716" s="1">
        <v>0</v>
      </c>
      <c r="F716" s="1">
        <v>0</v>
      </c>
      <c r="G716" s="2">
        <f t="shared" si="10"/>
        <v>911.22460000000001</v>
      </c>
      <c r="H716" s="2">
        <f t="shared" si="11"/>
        <v>0.22000000000002728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618024</v>
      </c>
      <c r="D984" s="6">
        <f>BILANCA!E6</f>
        <v>624064.58000000007</v>
      </c>
      <c r="E984" s="6">
        <v>0</v>
      </c>
      <c r="F984" s="6">
        <v>0</v>
      </c>
      <c r="G984" s="7">
        <f t="shared" ref="G984:G1241" si="22">B984/1000*C984+B984/500*D984</f>
        <v>1866.1531600000003</v>
      </c>
      <c r="H984" s="7">
        <f t="shared" si="19"/>
        <v>0.41999999992549419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500776</v>
      </c>
      <c r="D985" s="1">
        <f>BILANCA!E7</f>
        <v>459693.89000000013</v>
      </c>
      <c r="E985" s="1">
        <v>0</v>
      </c>
      <c r="F985" s="1">
        <v>0</v>
      </c>
      <c r="G985" s="2">
        <f t="shared" si="22"/>
        <v>2840.3275600000006</v>
      </c>
      <c r="H985" s="2">
        <f t="shared" si="19"/>
        <v>0.10999999986961484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199146</v>
      </c>
      <c r="D986" s="1">
        <f>BILANCA!E8</f>
        <v>196652.21</v>
      </c>
      <c r="E986" s="1">
        <v>0</v>
      </c>
      <c r="F986" s="1">
        <v>0</v>
      </c>
      <c r="G986" s="2">
        <f t="shared" si="22"/>
        <v>1777.3512599999999</v>
      </c>
      <c r="H986" s="2">
        <f t="shared" si="19"/>
        <v>0.20999999999185093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199562</v>
      </c>
      <c r="D988" s="1">
        <f>BILANCA!E10</f>
        <v>199562.5</v>
      </c>
      <c r="E988" s="1">
        <v>0</v>
      </c>
      <c r="F988" s="1">
        <v>0</v>
      </c>
      <c r="G988" s="2">
        <f t="shared" si="22"/>
        <v>2993.4349999999999</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416</v>
      </c>
      <c r="D989" s="1">
        <f>BILANCA!E11</f>
        <v>2910.29</v>
      </c>
      <c r="E989" s="1">
        <v>0</v>
      </c>
      <c r="F989" s="1">
        <v>0</v>
      </c>
      <c r="G989" s="2">
        <f t="shared" si="22"/>
        <v>37.41948</v>
      </c>
      <c r="H989" s="2">
        <f t="shared" si="19"/>
        <v>0.28999999999996362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301630</v>
      </c>
      <c r="D990" s="1">
        <f>BILANCA!E12</f>
        <v>263041.68000000017</v>
      </c>
      <c r="E990" s="1">
        <v>0</v>
      </c>
      <c r="F990" s="1">
        <v>0</v>
      </c>
      <c r="G990" s="2">
        <f t="shared" si="22"/>
        <v>5793.9935200000018</v>
      </c>
      <c r="H990" s="2">
        <f t="shared" si="19"/>
        <v>0.31999999983236194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260936</v>
      </c>
      <c r="D997" s="1">
        <f>BILANCA!E19</f>
        <v>223313.18000000017</v>
      </c>
      <c r="E997" s="1">
        <v>0</v>
      </c>
      <c r="F997" s="1">
        <v>0</v>
      </c>
      <c r="G997" s="2">
        <f t="shared" si="22"/>
        <v>9905.8730400000059</v>
      </c>
      <c r="H997" s="2">
        <f t="shared" si="19"/>
        <v>0.18000000016763806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818799</v>
      </c>
      <c r="D998" s="1">
        <f>BILANCA!E20</f>
        <v>846283.09</v>
      </c>
      <c r="E998" s="1">
        <v>0</v>
      </c>
      <c r="F998" s="1">
        <v>0</v>
      </c>
      <c r="G998" s="2">
        <f t="shared" si="22"/>
        <v>37670.477699999996</v>
      </c>
      <c r="H998" s="2">
        <f t="shared" si="19"/>
        <v>8.999999996740371E-2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19124</v>
      </c>
      <c r="D1000" s="1">
        <f>BILANCA!E22</f>
        <v>19123.580000000002</v>
      </c>
      <c r="E1000" s="1">
        <v>0</v>
      </c>
      <c r="F1000" s="1">
        <v>0</v>
      </c>
      <c r="G1000" s="2">
        <f t="shared" si="22"/>
        <v>975.3097200000002</v>
      </c>
      <c r="H1000" s="2">
        <f t="shared" si="19"/>
        <v>0.41999999999825377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56707</v>
      </c>
      <c r="D1002" s="1">
        <f>BILANCA!E24</f>
        <v>56707.040000000001</v>
      </c>
      <c r="E1002" s="1">
        <v>0</v>
      </c>
      <c r="F1002" s="1">
        <v>0</v>
      </c>
      <c r="G1002" s="2">
        <f t="shared" si="22"/>
        <v>3232.3005199999998</v>
      </c>
      <c r="H1002" s="2">
        <f t="shared" si="19"/>
        <v>4.0000000000873115E-2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187918</v>
      </c>
      <c r="D1003" s="1">
        <f>BILANCA!E25</f>
        <v>187918.12</v>
      </c>
      <c r="E1003" s="1">
        <v>0</v>
      </c>
      <c r="F1003" s="1">
        <v>0</v>
      </c>
      <c r="G1003" s="2">
        <f t="shared" si="22"/>
        <v>11275.084800000001</v>
      </c>
      <c r="H1003" s="2">
        <f t="shared" si="19"/>
        <v>0.11999999999534339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282493</v>
      </c>
      <c r="D1004" s="1">
        <f>BILANCA!E26</f>
        <v>296092.81</v>
      </c>
      <c r="E1004" s="1">
        <v>0</v>
      </c>
      <c r="F1004" s="1">
        <v>0</v>
      </c>
      <c r="G1004" s="2">
        <f t="shared" si="22"/>
        <v>18368.25102</v>
      </c>
      <c r="H1004" s="2">
        <f t="shared" si="19"/>
        <v>0.19000000000232831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1104105</v>
      </c>
      <c r="D1006" s="1">
        <f>BILANCA!E28</f>
        <v>1182811.46</v>
      </c>
      <c r="E1006" s="1">
        <v>0</v>
      </c>
      <c r="F1006" s="1">
        <v>0</v>
      </c>
      <c r="G1006" s="2">
        <f t="shared" si="22"/>
        <v>79803.742159999994</v>
      </c>
      <c r="H1006" s="2">
        <f t="shared" si="19"/>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38360</v>
      </c>
      <c r="D1013" s="1">
        <f>BILANCA!E35</f>
        <v>38360</v>
      </c>
      <c r="E1013" s="1">
        <v>0</v>
      </c>
      <c r="F1013" s="1">
        <v>0</v>
      </c>
      <c r="G1013" s="2">
        <f t="shared" si="22"/>
        <v>3452.3999999999996</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38360</v>
      </c>
      <c r="D1017" s="1">
        <f>BILANCA!E39</f>
        <v>38360</v>
      </c>
      <c r="E1017" s="1">
        <v>0</v>
      </c>
      <c r="F1017" s="1">
        <v>0</v>
      </c>
      <c r="G1017" s="2">
        <f t="shared" si="22"/>
        <v>3912.7200000000003</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2334</v>
      </c>
      <c r="D1023" s="1">
        <f>BILANCA!E45</f>
        <v>1368.5</v>
      </c>
      <c r="E1023" s="1">
        <v>0</v>
      </c>
      <c r="F1023" s="1">
        <v>0</v>
      </c>
      <c r="G1023" s="2">
        <f t="shared" si="22"/>
        <v>202.84</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62386</v>
      </c>
      <c r="D1025" s="1">
        <f>BILANCA!E47</f>
        <v>62386.46</v>
      </c>
      <c r="E1025" s="1">
        <v>0</v>
      </c>
      <c r="F1025" s="1">
        <v>0</v>
      </c>
      <c r="G1025" s="2">
        <f t="shared" si="22"/>
        <v>7860.6746400000011</v>
      </c>
      <c r="H1025" s="2">
        <f t="shared" si="19"/>
        <v>0.45999999999912689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60052</v>
      </c>
      <c r="D1028" s="1">
        <f>BILANCA!E50</f>
        <v>61017.96</v>
      </c>
      <c r="E1028" s="1">
        <v>0</v>
      </c>
      <c r="F1028" s="1">
        <v>0</v>
      </c>
      <c r="G1028" s="2">
        <f t="shared" si="22"/>
        <v>8193.9563999999991</v>
      </c>
      <c r="H1028" s="2">
        <f t="shared" si="19"/>
        <v>4.0000000000873115E-2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111194</v>
      </c>
      <c r="D1032" s="1">
        <f>BILANCA!E54</f>
        <v>115901.41</v>
      </c>
      <c r="E1032" s="1">
        <v>0</v>
      </c>
      <c r="F1032" s="1">
        <v>0</v>
      </c>
      <c r="G1032" s="2">
        <f t="shared" si="22"/>
        <v>16806.84418</v>
      </c>
      <c r="H1032" s="2">
        <f t="shared" si="19"/>
        <v>0.41000000000349246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111194</v>
      </c>
      <c r="D1033" s="1">
        <f>BILANCA!E55</f>
        <v>115901.41</v>
      </c>
      <c r="E1033" s="1">
        <v>0</v>
      </c>
      <c r="F1033" s="1">
        <v>0</v>
      </c>
      <c r="G1033" s="2">
        <f t="shared" si="22"/>
        <v>17149.841</v>
      </c>
      <c r="H1033" s="2">
        <f t="shared" si="19"/>
        <v>0.41000000000349246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117248</v>
      </c>
      <c r="D1046" s="1">
        <f>BILANCA!E68</f>
        <v>164370.69</v>
      </c>
      <c r="E1046" s="1">
        <v>0</v>
      </c>
      <c r="F1046" s="1">
        <v>0</v>
      </c>
      <c r="G1046" s="2">
        <f t="shared" si="22"/>
        <v>28097.33094</v>
      </c>
      <c r="H1046" s="2">
        <f t="shared" si="19"/>
        <v>0.30999999999767169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567</v>
      </c>
      <c r="D1047" s="1">
        <f>BILANCA!E69</f>
        <v>523.85</v>
      </c>
      <c r="E1047" s="1">
        <v>0</v>
      </c>
      <c r="F1047" s="1">
        <v>0</v>
      </c>
      <c r="G1047" s="2">
        <f t="shared" si="22"/>
        <v>103.3408</v>
      </c>
      <c r="H1047" s="2">
        <f t="shared" si="19"/>
        <v>0.14999999999997726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567</v>
      </c>
      <c r="D1054" s="1">
        <f>BILANCA!E76</f>
        <v>523.85</v>
      </c>
      <c r="E1054" s="1">
        <v>0</v>
      </c>
      <c r="F1054" s="1">
        <v>0</v>
      </c>
      <c r="G1054" s="2">
        <f t="shared" si="22"/>
        <v>114.6437</v>
      </c>
      <c r="H1054" s="2">
        <f t="shared" si="19"/>
        <v>0.14999999999997726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54.28</v>
      </c>
      <c r="E1056" s="1">
        <v>0</v>
      </c>
      <c r="F1056" s="1">
        <v>0</v>
      </c>
      <c r="G1056" s="2">
        <f t="shared" si="22"/>
        <v>7.9248799999999999</v>
      </c>
      <c r="H1056" s="2">
        <f t="shared" si="19"/>
        <v>0.28000000000000114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54.28</v>
      </c>
      <c r="E1064" s="1">
        <v>0</v>
      </c>
      <c r="F1064" s="1">
        <v>0</v>
      </c>
      <c r="G1064" s="2">
        <f t="shared" si="22"/>
        <v>8.7933599999999998</v>
      </c>
      <c r="H1064" s="2">
        <f t="shared" si="19"/>
        <v>0.28000000000000114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79866</v>
      </c>
      <c r="D1124" s="1">
        <f>BILANCA!E146</f>
        <v>107033.16</v>
      </c>
      <c r="E1124" s="1">
        <v>0</v>
      </c>
      <c r="F1124" s="1">
        <v>0</v>
      </c>
      <c r="G1124" s="2">
        <f t="shared" si="22"/>
        <v>41444.457119999999</v>
      </c>
      <c r="H1124" s="2">
        <f t="shared" si="23"/>
        <v>0.16000000000349246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4600</v>
      </c>
      <c r="D1138" s="1">
        <f>BILANCA!E160</f>
        <v>0</v>
      </c>
      <c r="E1138" s="1">
        <v>0</v>
      </c>
      <c r="F1138" s="1">
        <v>0</v>
      </c>
      <c r="G1138" s="2">
        <f t="shared" si="22"/>
        <v>713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75266</v>
      </c>
      <c r="D1139" s="1">
        <f>BILANCA!E161</f>
        <v>107033.16</v>
      </c>
      <c r="E1139" s="1">
        <v>0</v>
      </c>
      <c r="F1139" s="1">
        <v>0</v>
      </c>
      <c r="G1139" s="2">
        <f t="shared" si="22"/>
        <v>45135.841919999999</v>
      </c>
      <c r="H1139" s="2">
        <f t="shared" si="23"/>
        <v>0.16000000000349246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2552</v>
      </c>
      <c r="D1142" s="1">
        <f>BILANCA!E164</f>
        <v>0</v>
      </c>
      <c r="E1142" s="1">
        <v>0</v>
      </c>
      <c r="F1142" s="1">
        <v>0</v>
      </c>
      <c r="G1142" s="2">
        <f t="shared" si="22"/>
        <v>405.76800000000003</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2552</v>
      </c>
      <c r="D1144" s="1">
        <f>BILANCA!E166</f>
        <v>0</v>
      </c>
      <c r="E1144" s="1">
        <v>0</v>
      </c>
      <c r="F1144" s="1">
        <v>0</v>
      </c>
      <c r="G1144" s="2">
        <f t="shared" si="22"/>
        <v>410.87200000000001</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34263</v>
      </c>
      <c r="D1148" s="1">
        <f>BILANCA!E170</f>
        <v>56759.4</v>
      </c>
      <c r="E1148" s="1">
        <v>0</v>
      </c>
      <c r="F1148" s="1">
        <v>0</v>
      </c>
      <c r="G1148" s="2">
        <f t="shared" si="22"/>
        <v>24383.997000000003</v>
      </c>
      <c r="H1148" s="2">
        <f t="shared" si="23"/>
        <v>0.40000000000145519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34263</v>
      </c>
      <c r="D1151" s="1">
        <f>BILANCA!E173</f>
        <v>56759.4</v>
      </c>
      <c r="E1151" s="1">
        <v>0</v>
      </c>
      <c r="F1151" s="1">
        <v>0</v>
      </c>
      <c r="G1151" s="2">
        <f t="shared" si="22"/>
        <v>24827.342400000001</v>
      </c>
      <c r="H1151" s="2">
        <f t="shared" si="23"/>
        <v>0.40000000000145519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618024</v>
      </c>
      <c r="D1152" s="1">
        <f>BILANCA!E175</f>
        <v>624064.57999999996</v>
      </c>
      <c r="E1152" s="1">
        <v>0</v>
      </c>
      <c r="F1152" s="1">
        <v>0</v>
      </c>
      <c r="G1152" s="2">
        <f t="shared" si="22"/>
        <v>315379.88404000003</v>
      </c>
      <c r="H1152" s="2">
        <f t="shared" si="23"/>
        <v>0.42000000004190952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61401</v>
      </c>
      <c r="D1153" s="1">
        <f>BILANCA!E176</f>
        <v>92667.970000000016</v>
      </c>
      <c r="E1153" s="1">
        <v>0</v>
      </c>
      <c r="F1153" s="1">
        <v>0</v>
      </c>
      <c r="G1153" s="2">
        <f t="shared" si="22"/>
        <v>41945.279800000011</v>
      </c>
      <c r="H1153" s="2">
        <f t="shared" si="23"/>
        <v>2.9999999984283932E-2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61401</v>
      </c>
      <c r="D1154" s="1">
        <f>BILANCA!E177</f>
        <v>92667.970000000016</v>
      </c>
      <c r="E1154" s="1">
        <v>0</v>
      </c>
      <c r="F1154" s="1">
        <v>0</v>
      </c>
      <c r="G1154" s="2">
        <f t="shared" si="22"/>
        <v>42192.016740000006</v>
      </c>
      <c r="H1154" s="2">
        <f t="shared" si="23"/>
        <v>2.9999999984283932E-2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31648</v>
      </c>
      <c r="D1155" s="1">
        <f>BILANCA!E178</f>
        <v>53795.73</v>
      </c>
      <c r="E1155" s="1">
        <v>0</v>
      </c>
      <c r="F1155" s="1">
        <v>0</v>
      </c>
      <c r="G1155" s="2">
        <f t="shared" si="22"/>
        <v>23949.187119999999</v>
      </c>
      <c r="H1155" s="2">
        <f t="shared" si="23"/>
        <v>0.26999999999679858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29678</v>
      </c>
      <c r="D1156" s="1">
        <f>BILANCA!E179</f>
        <v>38273.75</v>
      </c>
      <c r="E1156" s="1">
        <v>0</v>
      </c>
      <c r="F1156" s="1">
        <v>0</v>
      </c>
      <c r="G1156" s="2">
        <f t="shared" si="22"/>
        <v>18377.011500000001</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75</v>
      </c>
      <c r="D1157" s="1">
        <f>BILANCA!E180</f>
        <v>351.89</v>
      </c>
      <c r="E1157" s="1">
        <v>0</v>
      </c>
      <c r="F1157" s="1">
        <v>0</v>
      </c>
      <c r="G1157" s="2">
        <f t="shared" si="22"/>
        <v>135.50771999999998</v>
      </c>
      <c r="H1157" s="2">
        <f t="shared" si="23"/>
        <v>0.11000000000001364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v>
      </c>
      <c r="D1160" s="1">
        <f>BILANCA!E183</f>
        <v>351.89</v>
      </c>
      <c r="E1160" s="1">
        <v>0</v>
      </c>
      <c r="F1160" s="1">
        <v>0</v>
      </c>
      <c r="G1160" s="2">
        <f t="shared" si="22"/>
        <v>137.84405999999998</v>
      </c>
      <c r="H1160" s="2">
        <f t="shared" si="23"/>
        <v>0.11000000000001364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246.6</v>
      </c>
      <c r="E1165" s="1">
        <v>0</v>
      </c>
      <c r="F1165" s="1">
        <v>0</v>
      </c>
      <c r="G1165" s="2">
        <f t="shared" si="22"/>
        <v>89.7624</v>
      </c>
      <c r="H1165" s="2">
        <f t="shared" si="23"/>
        <v>0.40000000000000568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556623</v>
      </c>
      <c r="D1214" s="1">
        <f>BILANCA!E237</f>
        <v>531396.61</v>
      </c>
      <c r="E1214" s="1">
        <v>0</v>
      </c>
      <c r="F1214" s="1">
        <v>0</v>
      </c>
      <c r="G1214" s="2">
        <f t="shared" si="22"/>
        <v>374085.14682000002</v>
      </c>
      <c r="H1214" s="2">
        <f t="shared" si="23"/>
        <v>0.39000000001396984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500776</v>
      </c>
      <c r="D1215" s="1">
        <f>BILANCA!E238</f>
        <v>459693.89</v>
      </c>
      <c r="E1215" s="1">
        <v>0</v>
      </c>
      <c r="F1215" s="1">
        <v>0</v>
      </c>
      <c r="G1215" s="2">
        <f t="shared" si="22"/>
        <v>329477.99696000002</v>
      </c>
      <c r="H1215" s="2">
        <f t="shared" si="23"/>
        <v>0.10999999998603016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500776</v>
      </c>
      <c r="D1216" s="1">
        <f>BILANCA!E239</f>
        <v>459693.89</v>
      </c>
      <c r="E1216" s="1">
        <v>0</v>
      </c>
      <c r="F1216" s="1">
        <v>0</v>
      </c>
      <c r="G1216" s="2">
        <f t="shared" si="22"/>
        <v>330898.16074000002</v>
      </c>
      <c r="H1216" s="2">
        <f t="shared" si="23"/>
        <v>0.10999999998603016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480480</v>
      </c>
      <c r="D1217" s="1">
        <f>BILANCA!E240</f>
        <v>439397.65</v>
      </c>
      <c r="E1217" s="1">
        <v>0</v>
      </c>
      <c r="F1217" s="1">
        <v>0</v>
      </c>
      <c r="G1217" s="2">
        <f t="shared" si="22"/>
        <v>318070.42020000005</v>
      </c>
      <c r="H1217" s="2">
        <f t="shared" si="23"/>
        <v>0.34999999997671694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20296</v>
      </c>
      <c r="D1218" s="1">
        <f>BILANCA!E241</f>
        <v>20296.240000000002</v>
      </c>
      <c r="E1218" s="1">
        <v>0</v>
      </c>
      <c r="F1218" s="1">
        <v>0</v>
      </c>
      <c r="G1218" s="2">
        <f t="shared" si="22"/>
        <v>14308.792799999999</v>
      </c>
      <c r="H1218" s="2">
        <f t="shared" si="23"/>
        <v>0.24000000000160071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48695</v>
      </c>
      <c r="D1222" s="1">
        <f>BILANCA!E245</f>
        <v>71702.720000000001</v>
      </c>
      <c r="E1222" s="1">
        <v>0</v>
      </c>
      <c r="F1222" s="1">
        <v>0</v>
      </c>
      <c r="G1222" s="2">
        <f t="shared" si="22"/>
        <v>45912.005160000001</v>
      </c>
      <c r="H1222" s="2">
        <f t="shared" si="23"/>
        <v>0.27999999999883585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86540</v>
      </c>
      <c r="D1223" s="1">
        <f>BILANCA!E246</f>
        <v>97400.28</v>
      </c>
      <c r="E1223" s="1">
        <v>0</v>
      </c>
      <c r="F1223" s="1">
        <v>0</v>
      </c>
      <c r="G1223" s="2">
        <f t="shared" si="22"/>
        <v>67521.734399999987</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86540</v>
      </c>
      <c r="D1224" s="1">
        <f>BILANCA!E247</f>
        <v>97400.28</v>
      </c>
      <c r="E1224" s="1">
        <v>0</v>
      </c>
      <c r="F1224" s="1">
        <v>0</v>
      </c>
      <c r="G1224" s="2">
        <f t="shared" si="22"/>
        <v>67803.074959999998</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37845</v>
      </c>
      <c r="D1227" s="1">
        <f>BILANCA!E250</f>
        <v>25697.56</v>
      </c>
      <c r="E1227" s="1">
        <v>0</v>
      </c>
      <c r="F1227" s="1">
        <v>0</v>
      </c>
      <c r="G1227" s="2">
        <f t="shared" si="22"/>
        <v>21774.58928</v>
      </c>
      <c r="H1227" s="2">
        <f t="shared" si="23"/>
        <v>0.43999999999869033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37845</v>
      </c>
      <c r="D1229" s="1">
        <f>BILANCA!E252</f>
        <v>25697.56</v>
      </c>
      <c r="E1229" s="1">
        <v>0</v>
      </c>
      <c r="F1229" s="1">
        <v>0</v>
      </c>
      <c r="G1229" s="2">
        <f t="shared" si="22"/>
        <v>21953.069519999997</v>
      </c>
      <c r="H1229" s="2">
        <f t="shared" si="23"/>
        <v>0.43999999999869033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4600</v>
      </c>
      <c r="D1232" s="1">
        <f>BILANCA!E255</f>
        <v>0</v>
      </c>
      <c r="E1232" s="1">
        <v>0</v>
      </c>
      <c r="F1232" s="1">
        <v>0</v>
      </c>
      <c r="G1232" s="2">
        <f t="shared" si="22"/>
        <v>1145.4000000000001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2552</v>
      </c>
      <c r="D1233" s="1">
        <f>BILANCA!E256</f>
        <v>0</v>
      </c>
      <c r="E1233" s="1">
        <v>0</v>
      </c>
      <c r="F1233" s="1">
        <v>0</v>
      </c>
      <c r="G1233" s="2">
        <f t="shared" si="22"/>
        <v>638</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10000</v>
      </c>
      <c r="D1236" s="1">
        <f>BILANCA!E259</f>
        <v>59656.1</v>
      </c>
      <c r="E1236" s="1">
        <v>0</v>
      </c>
      <c r="F1236" s="1">
        <v>0</v>
      </c>
      <c r="G1236" s="2">
        <f t="shared" si="22"/>
        <v>32715.9866</v>
      </c>
      <c r="H1236" s="2">
        <f t="shared" si="23"/>
        <v>9.9999999998544808E-2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10000</v>
      </c>
      <c r="D1237" s="1">
        <f>BILANCA!E260</f>
        <v>59656.1</v>
      </c>
      <c r="E1237" s="1">
        <v>0</v>
      </c>
      <c r="F1237" s="1">
        <v>0</v>
      </c>
      <c r="G1237" s="2">
        <f t="shared" si="22"/>
        <v>32845.298800000004</v>
      </c>
      <c r="H1237" s="2">
        <f t="shared" si="23"/>
        <v>9.9999999998544808E-2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79866</v>
      </c>
      <c r="D1241" s="1">
        <f>BILANCA!E265</f>
        <v>107033.16</v>
      </c>
      <c r="E1241" s="1">
        <v>0</v>
      </c>
      <c r="F1241" s="1">
        <v>0</v>
      </c>
      <c r="G1241" s="2">
        <f t="shared" si="22"/>
        <v>75834.538560000001</v>
      </c>
      <c r="H1241" s="2">
        <f t="shared" si="23"/>
        <v>0.16000000000349246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2552</v>
      </c>
      <c r="D1243" s="1">
        <f>BILANCA!E267</f>
        <v>0</v>
      </c>
      <c r="E1243" s="1">
        <v>0</v>
      </c>
      <c r="F1243" s="1">
        <v>0</v>
      </c>
      <c r="G1243" s="2">
        <f t="shared" si="24"/>
        <v>663.52</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54.28</v>
      </c>
      <c r="E1247" s="1">
        <v>0</v>
      </c>
      <c r="F1247" s="1">
        <v>0</v>
      </c>
      <c r="G1247" s="2">
        <f t="shared" si="24"/>
        <v>28.659840000000003</v>
      </c>
      <c r="H1247" s="2">
        <f t="shared" si="23"/>
        <v>0.28000000000000114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75266</v>
      </c>
      <c r="D1262" s="1">
        <f>BILANCA!E286</f>
        <v>107033.16</v>
      </c>
      <c r="E1262" s="1">
        <v>0</v>
      </c>
      <c r="F1262" s="1">
        <v>0</v>
      </c>
      <c r="G1262" s="2">
        <f t="shared" si="24"/>
        <v>80723.717280000012</v>
      </c>
      <c r="H1262" s="2">
        <f t="shared" si="23"/>
        <v>0.16000000000349246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438</v>
      </c>
      <c r="D1263" s="1">
        <f>BILANCA!E287</f>
        <v>0</v>
      </c>
      <c r="E1263" s="1">
        <v>0</v>
      </c>
      <c r="F1263" s="1">
        <v>0</v>
      </c>
      <c r="G1263" s="2">
        <f t="shared" si="24"/>
        <v>122.64000000000001</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60963</v>
      </c>
      <c r="D1264" s="1">
        <f>BILANCA!E288</f>
        <v>92667.97</v>
      </c>
      <c r="E1264" s="1">
        <v>0</v>
      </c>
      <c r="F1264" s="1">
        <v>0</v>
      </c>
      <c r="G1264" s="2">
        <f t="shared" si="24"/>
        <v>69210.002140000011</v>
      </c>
      <c r="H1264" s="2">
        <f t="shared" si="23"/>
        <v>2.9999999998835847E-2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1214122</v>
      </c>
      <c r="D1401" s="1">
        <f>'RAS-funkcijski'!E107</f>
        <v>1117379.57</v>
      </c>
      <c r="E1401" s="1">
        <v>0</v>
      </c>
      <c r="F1401" s="1">
        <v>0</v>
      </c>
      <c r="G1401" s="2">
        <f t="shared" si="24"/>
        <v>355234.75741999998</v>
      </c>
      <c r="H1401" s="2">
        <f t="shared" si="27"/>
        <v>0.42999999993480742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1214122</v>
      </c>
      <c r="D1403" s="1">
        <f>'RAS-funkcijski'!E109</f>
        <v>1117379.57</v>
      </c>
      <c r="E1403" s="1">
        <v>0</v>
      </c>
      <c r="F1403" s="1">
        <v>0</v>
      </c>
      <c r="G1403" s="2">
        <f t="shared" si="24"/>
        <v>362132.5197</v>
      </c>
      <c r="H1403" s="2">
        <f t="shared" si="27"/>
        <v>0.42999999993480742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1700</v>
      </c>
      <c r="D1408" s="1">
        <f>'RAS-funkcijski'!E114</f>
        <v>0</v>
      </c>
      <c r="E1408" s="1">
        <v>0</v>
      </c>
      <c r="F1408" s="1">
        <v>0</v>
      </c>
      <c r="G1408" s="2">
        <f t="shared" si="24"/>
        <v>187</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1700</v>
      </c>
      <c r="D1419" s="1">
        <f>'RAS-funkcijski'!E125</f>
        <v>0</v>
      </c>
      <c r="E1419" s="1">
        <v>0</v>
      </c>
      <c r="F1419" s="1">
        <v>0</v>
      </c>
      <c r="G1419" s="2">
        <f t="shared" si="24"/>
        <v>205.7</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1215822</v>
      </c>
      <c r="D1435" s="13">
        <f>'RAS-funkcijski'!E141</f>
        <v>1117379.57</v>
      </c>
      <c r="E1435" s="13">
        <v>0</v>
      </c>
      <c r="F1435" s="13">
        <v>0</v>
      </c>
      <c r="G1435" s="14">
        <f t="shared" si="24"/>
        <v>472729.61618000007</v>
      </c>
      <c r="H1435" s="14">
        <f t="shared" si="27"/>
        <v>0.42999999993480742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61400.82</v>
      </c>
      <c r="D1480" s="6"/>
      <c r="E1480" s="6">
        <v>0</v>
      </c>
      <c r="F1480" s="6">
        <v>0</v>
      </c>
      <c r="G1480" s="7">
        <f t="shared" ref="G1480:G1580" si="34">B1480/1000*C1480</f>
        <v>61.400820000000003</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1169573.6199999999</v>
      </c>
      <c r="D1481" s="1">
        <v>0</v>
      </c>
      <c r="E1481" s="1">
        <v>0</v>
      </c>
      <c r="F1481" s="1">
        <v>0</v>
      </c>
      <c r="G1481" s="2">
        <f t="shared" si="34"/>
        <v>2339.1472399999998</v>
      </c>
      <c r="H1481" s="2">
        <f t="shared" si="35"/>
        <v>0.38000000012107193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43553.63</v>
      </c>
      <c r="D1482" s="1">
        <v>0</v>
      </c>
      <c r="E1482" s="1">
        <v>0</v>
      </c>
      <c r="F1482" s="1">
        <v>0</v>
      </c>
      <c r="G1482" s="2">
        <f t="shared" si="34"/>
        <v>130.66088999999999</v>
      </c>
      <c r="H1482" s="2">
        <f t="shared" si="35"/>
        <v>0.37000000000261934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1084936.0900000001</v>
      </c>
      <c r="D1483" s="1">
        <v>0</v>
      </c>
      <c r="E1483" s="1">
        <v>0</v>
      </c>
      <c r="F1483" s="1">
        <v>0</v>
      </c>
      <c r="G1483" s="2">
        <f t="shared" si="34"/>
        <v>4339.7443600000006</v>
      </c>
      <c r="H1483" s="2">
        <f t="shared" si="35"/>
        <v>9.0000000083819032E-2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501796.73</v>
      </c>
      <c r="D1484" s="1">
        <v>0</v>
      </c>
      <c r="E1484" s="1">
        <v>0</v>
      </c>
      <c r="F1484" s="1">
        <v>0</v>
      </c>
      <c r="G1484" s="2">
        <f t="shared" si="34"/>
        <v>2508.9836500000001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581715.87</v>
      </c>
      <c r="D1485" s="1">
        <v>0</v>
      </c>
      <c r="E1485" s="1">
        <v>0</v>
      </c>
      <c r="F1485" s="1">
        <v>0</v>
      </c>
      <c r="G1485" s="2">
        <f t="shared" si="34"/>
        <v>3490.29522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1176.8900000000001</v>
      </c>
      <c r="D1486" s="1">
        <v>0</v>
      </c>
      <c r="E1486" s="1">
        <v>0</v>
      </c>
      <c r="F1486" s="1">
        <v>0</v>
      </c>
      <c r="G1486" s="2">
        <f t="shared" si="34"/>
        <v>8.2382300000000015</v>
      </c>
      <c r="H1486" s="2">
        <f t="shared" si="35"/>
        <v>0.10999999999989996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246.6</v>
      </c>
      <c r="D1491" s="1">
        <v>0</v>
      </c>
      <c r="E1491" s="1">
        <v>0</v>
      </c>
      <c r="F1491" s="1">
        <v>0</v>
      </c>
      <c r="G1491" s="2">
        <f t="shared" si="34"/>
        <v>2.9592000000000001</v>
      </c>
      <c r="H1491" s="2">
        <f t="shared" si="35"/>
        <v>0.40000000000000568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41083.9</v>
      </c>
      <c r="D1492" s="1">
        <v>0</v>
      </c>
      <c r="E1492" s="1">
        <v>0</v>
      </c>
      <c r="F1492" s="1">
        <v>0</v>
      </c>
      <c r="G1492" s="2">
        <f t="shared" si="34"/>
        <v>534.09069999999997</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1138306.47</v>
      </c>
      <c r="D1499" s="1">
        <v>0</v>
      </c>
      <c r="E1499" s="1">
        <v>0</v>
      </c>
      <c r="F1499" s="1">
        <v>0</v>
      </c>
      <c r="G1499" s="2">
        <f t="shared" si="34"/>
        <v>22766.129400000002</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41580.839999999997</v>
      </c>
      <c r="D1500" s="1">
        <v>0</v>
      </c>
      <c r="E1500" s="1">
        <v>0</v>
      </c>
      <c r="F1500" s="1">
        <v>0</v>
      </c>
      <c r="G1500" s="2">
        <f t="shared" si="34"/>
        <v>873.19763999999998</v>
      </c>
      <c r="H1500" s="2">
        <f t="shared" si="35"/>
        <v>0.16000000000349246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1055641.73</v>
      </c>
      <c r="D1501" s="1">
        <v>0</v>
      </c>
      <c r="E1501" s="1">
        <v>0</v>
      </c>
      <c r="F1501" s="1">
        <v>0</v>
      </c>
      <c r="G1501" s="2">
        <f t="shared" si="34"/>
        <v>23224.118059999997</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479649.06</v>
      </c>
      <c r="D1502" s="1">
        <v>0</v>
      </c>
      <c r="E1502" s="1">
        <v>0</v>
      </c>
      <c r="F1502" s="1">
        <v>0</v>
      </c>
      <c r="G1502" s="2">
        <f t="shared" si="34"/>
        <v>11031.928379999999</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575092.67000000004</v>
      </c>
      <c r="D1503" s="1">
        <v>0</v>
      </c>
      <c r="E1503" s="1">
        <v>0</v>
      </c>
      <c r="F1503" s="1">
        <v>0</v>
      </c>
      <c r="G1503" s="2">
        <f t="shared" si="34"/>
        <v>13802.224080000002</v>
      </c>
      <c r="H1503" s="2">
        <f t="shared" si="35"/>
        <v>0.32999999995809048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900</v>
      </c>
      <c r="D1504" s="1">
        <v>0</v>
      </c>
      <c r="E1504" s="1">
        <v>0</v>
      </c>
      <c r="F1504" s="1">
        <v>0</v>
      </c>
      <c r="G1504" s="2">
        <f t="shared" si="34"/>
        <v>22.5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41083.9</v>
      </c>
      <c r="D1510" s="1">
        <v>0</v>
      </c>
      <c r="E1510" s="1">
        <v>0</v>
      </c>
      <c r="F1510" s="1">
        <v>0</v>
      </c>
      <c r="G1510" s="2">
        <f t="shared" si="34"/>
        <v>1273.6009000000001</v>
      </c>
      <c r="H1510" s="2">
        <f t="shared" si="35"/>
        <v>9.9999999998544808E-2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92667.969999999972</v>
      </c>
      <c r="D1517" s="1">
        <v>0</v>
      </c>
      <c r="E1517" s="1">
        <v>0</v>
      </c>
      <c r="F1517" s="1">
        <v>0</v>
      </c>
      <c r="G1517" s="2">
        <f t="shared" si="34"/>
        <v>3521.3828599999988</v>
      </c>
      <c r="H1517" s="2">
        <f t="shared" si="35"/>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92667.97</v>
      </c>
      <c r="D1576" s="1">
        <v>0</v>
      </c>
      <c r="E1576" s="1">
        <v>0</v>
      </c>
      <c r="F1576" s="1">
        <v>0</v>
      </c>
      <c r="G1576" s="2">
        <f t="shared" si="34"/>
        <v>8988.793090000001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3469</v>
      </c>
      <c r="D1577" s="1">
        <v>0</v>
      </c>
      <c r="E1577" s="1">
        <v>0</v>
      </c>
      <c r="F1577" s="1">
        <v>0</v>
      </c>
      <c r="G1577" s="2">
        <f t="shared" si="34"/>
        <v>339.96199999999999</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89198.97</v>
      </c>
      <c r="D1578" s="1">
        <v>0</v>
      </c>
      <c r="E1578" s="1">
        <v>0</v>
      </c>
      <c r="F1578" s="1">
        <v>0</v>
      </c>
      <c r="G1578" s="2">
        <f t="shared" si="34"/>
        <v>8830.6980300000014</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28039</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1160817</v>
      </c>
      <c r="I16" s="172">
        <f>'PR-RAS'!E6</f>
        <v>1139494.51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827979</v>
      </c>
      <c r="I17" s="172">
        <f>'PR-RAS'!E151</f>
        <v>1076295.67</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48695</v>
      </c>
      <c r="I18" s="172">
        <f>'PR-RAS'!E645</f>
        <v>71702.720000000103</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500776</v>
      </c>
      <c r="I20" s="175">
        <f>BILANCA!E7</f>
        <v>459693.89000000013</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117248</v>
      </c>
      <c r="I21" s="177">
        <f>BILANCA!E68</f>
        <v>164370.69</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61401</v>
      </c>
      <c r="I22" s="177">
        <f>BILANCA!E176</f>
        <v>92667.970000000016</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556623</v>
      </c>
      <c r="I23" s="179">
        <f>BILANCA!E237</f>
        <v>531396.61</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1700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1215822</v>
      </c>
      <c r="I28" s="181">
        <f>'RAS-funkcijski'!E141</f>
        <v>1117379.57</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61400.82</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92667.969999999972</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92667.97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91" zoomScaleNormal="100" workbookViewId="0">
      <selection activeCell="E724" sqref="E72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1160817</v>
      </c>
      <c r="E6" s="53">
        <f>E7+E44+E50+E82+E106+E124+E133+E139</f>
        <v>1139494.51</v>
      </c>
      <c r="F6" s="54">
        <f t="shared" ref="F6:F131" si="0">IF(D6&lt;&gt;0,IF(E6/D6&gt;=100,"&gt;&gt;100",E6/D6*100),"-")</f>
        <v>98.163148024193305</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250000</v>
      </c>
      <c r="E50" s="53">
        <f>E51+E54+E59+E62+E65+E68+E71+E74+E77</f>
        <v>10000</v>
      </c>
      <c r="F50" s="54">
        <f t="shared" si="0"/>
        <v>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250000</v>
      </c>
      <c r="E68" s="53">
        <f t="shared" si="15"/>
        <v>10000</v>
      </c>
      <c r="F68" s="54">
        <f t="shared" si="0"/>
        <v>4</v>
      </c>
    </row>
    <row r="69" spans="1:6" ht="12.75" customHeight="1" x14ac:dyDescent="0.2">
      <c r="A69" s="55" t="s">
        <v>181</v>
      </c>
      <c r="B69" s="87" t="s">
        <v>182</v>
      </c>
      <c r="C69" s="52" t="s">
        <v>181</v>
      </c>
      <c r="D69" s="244"/>
      <c r="E69" s="244">
        <v>10000</v>
      </c>
      <c r="F69" s="54" t="str">
        <f t="shared" si="0"/>
        <v>-</v>
      </c>
    </row>
    <row r="70" spans="1:6" ht="24" x14ac:dyDescent="0.2">
      <c r="A70" s="55" t="s">
        <v>183</v>
      </c>
      <c r="B70" s="87" t="s">
        <v>184</v>
      </c>
      <c r="C70" s="52" t="s">
        <v>183</v>
      </c>
      <c r="D70" s="244">
        <v>250000</v>
      </c>
      <c r="E70" s="244"/>
      <c r="F70" s="54">
        <f t="shared" si="0"/>
        <v>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484</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484</v>
      </c>
      <c r="E112" s="53">
        <f t="shared" si="25"/>
        <v>0</v>
      </c>
      <c r="F112" s="54">
        <f t="shared" si="0"/>
        <v>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484</v>
      </c>
      <c r="E117" s="244"/>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155850</v>
      </c>
      <c r="E124" s="53">
        <f t="shared" si="27"/>
        <v>417075.56</v>
      </c>
      <c r="F124" s="54">
        <f t="shared" si="0"/>
        <v>267.61344882900227</v>
      </c>
    </row>
    <row r="125" spans="1:6" ht="12.75" customHeight="1" x14ac:dyDescent="0.2">
      <c r="A125" s="55">
        <v>661</v>
      </c>
      <c r="B125" s="88" t="s">
        <v>293</v>
      </c>
      <c r="C125" s="52" t="s">
        <v>294</v>
      </c>
      <c r="D125" s="53">
        <f t="shared" ref="D125:E125" si="28">SUM(D126:D127)</f>
        <v>154150</v>
      </c>
      <c r="E125" s="53">
        <f t="shared" si="28"/>
        <v>393378.43</v>
      </c>
      <c r="F125" s="54">
        <f t="shared" si="0"/>
        <v>255.19197534868633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154150</v>
      </c>
      <c r="E127" s="244">
        <v>393378.43</v>
      </c>
      <c r="F127" s="54">
        <f t="shared" si="0"/>
        <v>255.19197534868633</v>
      </c>
    </row>
    <row r="128" spans="1:6" ht="24" x14ac:dyDescent="0.2">
      <c r="A128" s="55">
        <v>663</v>
      </c>
      <c r="B128" s="233" t="s">
        <v>299</v>
      </c>
      <c r="C128" s="52" t="s">
        <v>300</v>
      </c>
      <c r="D128" s="53">
        <f t="shared" ref="D128:E128" si="29">SUM(D129:D132)</f>
        <v>1700</v>
      </c>
      <c r="E128" s="53">
        <f t="shared" si="29"/>
        <v>23697.13</v>
      </c>
      <c r="F128" s="54">
        <f t="shared" si="0"/>
        <v>1393.9488235294118</v>
      </c>
    </row>
    <row r="129" spans="1:6" ht="12.75" customHeight="1" x14ac:dyDescent="0.2">
      <c r="A129" s="55">
        <v>6631</v>
      </c>
      <c r="B129" s="88" t="s">
        <v>301</v>
      </c>
      <c r="C129" s="52" t="s">
        <v>302</v>
      </c>
      <c r="D129" s="244">
        <v>1700</v>
      </c>
      <c r="E129" s="244">
        <v>23697.13</v>
      </c>
      <c r="F129" s="54">
        <f t="shared" si="0"/>
        <v>1393.9488235294118</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754483</v>
      </c>
      <c r="E133" s="53">
        <f t="shared" si="30"/>
        <v>712418.95</v>
      </c>
      <c r="F133" s="54">
        <f t="shared" ref="F133:F223" si="31">IF(D133&lt;&gt;0,IF(E133/D133&gt;=100,"&gt;&gt;100",E133/D133*100),"-")</f>
        <v>94.424784918944496</v>
      </c>
    </row>
    <row r="134" spans="1:6" ht="24" x14ac:dyDescent="0.2">
      <c r="A134" s="55">
        <v>671</v>
      </c>
      <c r="B134" s="234" t="s">
        <v>311</v>
      </c>
      <c r="C134" s="52" t="s">
        <v>312</v>
      </c>
      <c r="D134" s="53">
        <f t="shared" ref="D134:E134" si="32">SUM(D135:D137)</f>
        <v>754483</v>
      </c>
      <c r="E134" s="53">
        <f t="shared" si="32"/>
        <v>712418.95</v>
      </c>
      <c r="F134" s="54">
        <f t="shared" si="31"/>
        <v>94.424784918944496</v>
      </c>
    </row>
    <row r="135" spans="1:6" ht="12.75" customHeight="1" x14ac:dyDescent="0.2">
      <c r="A135" s="55">
        <v>6711</v>
      </c>
      <c r="B135" s="87" t="s">
        <v>313</v>
      </c>
      <c r="C135" s="52" t="s">
        <v>314</v>
      </c>
      <c r="D135" s="244">
        <v>654483</v>
      </c>
      <c r="E135" s="244">
        <v>698818.95</v>
      </c>
      <c r="F135" s="54">
        <f t="shared" si="31"/>
        <v>106.77419428770494</v>
      </c>
    </row>
    <row r="136" spans="1:6" ht="24" x14ac:dyDescent="0.2">
      <c r="A136" s="55">
        <v>6712</v>
      </c>
      <c r="B136" s="234" t="s">
        <v>315</v>
      </c>
      <c r="C136" s="52" t="s">
        <v>316</v>
      </c>
      <c r="D136" s="244">
        <v>100000</v>
      </c>
      <c r="E136" s="244">
        <v>13600</v>
      </c>
      <c r="F136" s="54">
        <f t="shared" si="31"/>
        <v>13.600000000000001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827979</v>
      </c>
      <c r="E151" s="53">
        <f t="shared" si="35"/>
        <v>1076295.67</v>
      </c>
      <c r="F151" s="54">
        <f t="shared" si="31"/>
        <v>129.99069662394817</v>
      </c>
    </row>
    <row r="152" spans="1:6" ht="12.75" customHeight="1" x14ac:dyDescent="0.2">
      <c r="A152" s="55">
        <v>31</v>
      </c>
      <c r="B152" s="87" t="s">
        <v>346</v>
      </c>
      <c r="C152" s="52" t="s">
        <v>347</v>
      </c>
      <c r="D152" s="53">
        <f t="shared" ref="D152:E152" si="36">D153+D158+D159</f>
        <v>449886</v>
      </c>
      <c r="E152" s="53">
        <f t="shared" si="36"/>
        <v>479649.06</v>
      </c>
      <c r="F152" s="54">
        <f t="shared" si="31"/>
        <v>106.61568930795802</v>
      </c>
    </row>
    <row r="153" spans="1:6" ht="12.75" customHeight="1" x14ac:dyDescent="0.2">
      <c r="A153" s="55">
        <v>311</v>
      </c>
      <c r="B153" s="87" t="s">
        <v>348</v>
      </c>
      <c r="C153" s="52" t="s">
        <v>349</v>
      </c>
      <c r="D153" s="53">
        <f t="shared" ref="D153:E153" si="37">SUM(D154:D157)</f>
        <v>373283</v>
      </c>
      <c r="E153" s="53">
        <f t="shared" si="37"/>
        <v>400915.66</v>
      </c>
      <c r="F153" s="54">
        <f t="shared" si="31"/>
        <v>107.4026033867066</v>
      </c>
    </row>
    <row r="154" spans="1:6" ht="12.75" customHeight="1" x14ac:dyDescent="0.2">
      <c r="A154" s="55">
        <v>3111</v>
      </c>
      <c r="B154" s="87" t="s">
        <v>350</v>
      </c>
      <c r="C154" s="52" t="s">
        <v>351</v>
      </c>
      <c r="D154" s="244">
        <v>373283</v>
      </c>
      <c r="E154" s="244">
        <v>400915.66</v>
      </c>
      <c r="F154" s="54">
        <f t="shared" si="31"/>
        <v>107.4026033867066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15380</v>
      </c>
      <c r="E158" s="244">
        <v>18030</v>
      </c>
      <c r="F158" s="54">
        <f t="shared" si="31"/>
        <v>117.23016905071522</v>
      </c>
    </row>
    <row r="159" spans="1:6" ht="12.75" customHeight="1" x14ac:dyDescent="0.2">
      <c r="A159" s="55">
        <v>313</v>
      </c>
      <c r="B159" s="87" t="s">
        <v>360</v>
      </c>
      <c r="C159" s="52" t="s">
        <v>361</v>
      </c>
      <c r="D159" s="53">
        <f t="shared" ref="D159:E159" si="38">SUM(D160:D162)</f>
        <v>61223</v>
      </c>
      <c r="E159" s="53">
        <f t="shared" si="38"/>
        <v>60703.4</v>
      </c>
      <c r="F159" s="54">
        <f t="shared" si="31"/>
        <v>99.151299348284141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61223</v>
      </c>
      <c r="E161" s="244">
        <v>60703.4</v>
      </c>
      <c r="F161" s="54">
        <f t="shared" si="31"/>
        <v>99.151299348284141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368050</v>
      </c>
      <c r="E163" s="53">
        <f t="shared" si="39"/>
        <v>595054.05999999994</v>
      </c>
      <c r="F163" s="54">
        <f t="shared" si="31"/>
        <v>161.67750577367204</v>
      </c>
    </row>
    <row r="164" spans="1:6" ht="12.75" customHeight="1" x14ac:dyDescent="0.2">
      <c r="A164" s="55">
        <v>321</v>
      </c>
      <c r="B164" s="87" t="s">
        <v>369</v>
      </c>
      <c r="C164" s="52" t="s">
        <v>370</v>
      </c>
      <c r="D164" s="53">
        <f t="shared" ref="D164:E164" si="40">SUM(D165:D168)</f>
        <v>11330</v>
      </c>
      <c r="E164" s="53">
        <f t="shared" si="40"/>
        <v>30936.77</v>
      </c>
      <c r="F164" s="54">
        <f t="shared" si="31"/>
        <v>273.05180935569285</v>
      </c>
    </row>
    <row r="165" spans="1:6" ht="12.75" customHeight="1" x14ac:dyDescent="0.2">
      <c r="A165" s="55">
        <v>3211</v>
      </c>
      <c r="B165" s="87" t="s">
        <v>371</v>
      </c>
      <c r="C165" s="52" t="s">
        <v>372</v>
      </c>
      <c r="D165" s="244"/>
      <c r="E165" s="244">
        <v>1899.4</v>
      </c>
      <c r="F165" s="54" t="str">
        <f t="shared" si="31"/>
        <v>-</v>
      </c>
    </row>
    <row r="166" spans="1:6" ht="12.75" customHeight="1" x14ac:dyDescent="0.2">
      <c r="A166" s="55">
        <v>3212</v>
      </c>
      <c r="B166" s="87" t="s">
        <v>373</v>
      </c>
      <c r="C166" s="52" t="s">
        <v>374</v>
      </c>
      <c r="D166" s="244">
        <v>10746</v>
      </c>
      <c r="E166" s="244">
        <v>25968.87</v>
      </c>
      <c r="F166" s="54">
        <f t="shared" si="31"/>
        <v>241.66080402010047</v>
      </c>
    </row>
    <row r="167" spans="1:6" ht="12.75" customHeight="1" x14ac:dyDescent="0.2">
      <c r="A167" s="55">
        <v>3213</v>
      </c>
      <c r="B167" s="87" t="s">
        <v>375</v>
      </c>
      <c r="C167" s="52" t="s">
        <v>376</v>
      </c>
      <c r="D167" s="244">
        <v>400</v>
      </c>
      <c r="E167" s="244">
        <v>902.5</v>
      </c>
      <c r="F167" s="54">
        <f t="shared" si="31"/>
        <v>225.625</v>
      </c>
    </row>
    <row r="168" spans="1:6" ht="12.75" customHeight="1" x14ac:dyDescent="0.2">
      <c r="A168" s="55">
        <v>3214</v>
      </c>
      <c r="B168" s="87" t="s">
        <v>377</v>
      </c>
      <c r="C168" s="52" t="s">
        <v>378</v>
      </c>
      <c r="D168" s="244">
        <v>184</v>
      </c>
      <c r="E168" s="244">
        <v>2166</v>
      </c>
      <c r="F168" s="54">
        <f t="shared" si="31"/>
        <v>1177.1739130434783</v>
      </c>
    </row>
    <row r="169" spans="1:6" ht="12.75" customHeight="1" x14ac:dyDescent="0.2">
      <c r="A169" s="55">
        <v>322</v>
      </c>
      <c r="B169" s="87" t="s">
        <v>379</v>
      </c>
      <c r="C169" s="52" t="s">
        <v>380</v>
      </c>
      <c r="D169" s="53">
        <f t="shared" ref="D169:E169" si="41">SUM(D170:D176)</f>
        <v>52020</v>
      </c>
      <c r="E169" s="53">
        <f t="shared" si="41"/>
        <v>61340.31</v>
      </c>
      <c r="F169" s="54">
        <f t="shared" si="31"/>
        <v>117.91678200692041</v>
      </c>
    </row>
    <row r="170" spans="1:6" ht="12.75" customHeight="1" x14ac:dyDescent="0.2">
      <c r="A170" s="55">
        <v>3221</v>
      </c>
      <c r="B170" s="87" t="s">
        <v>381</v>
      </c>
      <c r="C170" s="52" t="s">
        <v>382</v>
      </c>
      <c r="D170" s="244">
        <v>16863</v>
      </c>
      <c r="E170" s="244">
        <v>12869.64</v>
      </c>
      <c r="F170" s="54">
        <f t="shared" si="31"/>
        <v>76.318804483188046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29822</v>
      </c>
      <c r="E172" s="244">
        <v>43763.49</v>
      </c>
      <c r="F172" s="54">
        <f t="shared" si="31"/>
        <v>146.74901079739789</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5335</v>
      </c>
      <c r="E174" s="244">
        <v>4707.18</v>
      </c>
      <c r="F174" s="54">
        <f t="shared" si="31"/>
        <v>88.232052483598878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289317</v>
      </c>
      <c r="E177" s="53">
        <f t="shared" si="42"/>
        <v>492108.6</v>
      </c>
      <c r="F177" s="54">
        <f t="shared" si="31"/>
        <v>170.09321954810812</v>
      </c>
    </row>
    <row r="178" spans="1:6" ht="12.75" customHeight="1" x14ac:dyDescent="0.2">
      <c r="A178" s="55">
        <v>3231</v>
      </c>
      <c r="B178" s="87" t="s">
        <v>397</v>
      </c>
      <c r="C178" s="52" t="s">
        <v>398</v>
      </c>
      <c r="D178" s="244">
        <v>12095</v>
      </c>
      <c r="E178" s="244">
        <v>12367.1</v>
      </c>
      <c r="F178" s="54">
        <f t="shared" si="31"/>
        <v>102.24968995452666</v>
      </c>
    </row>
    <row r="179" spans="1:6" ht="12.75" customHeight="1" x14ac:dyDescent="0.2">
      <c r="A179" s="55">
        <v>3232</v>
      </c>
      <c r="B179" s="87" t="s">
        <v>399</v>
      </c>
      <c r="C179" s="52" t="s">
        <v>400</v>
      </c>
      <c r="D179" s="244">
        <v>3725</v>
      </c>
      <c r="E179" s="244">
        <v>24635.63</v>
      </c>
      <c r="F179" s="54">
        <f t="shared" si="31"/>
        <v>661.35919463087248</v>
      </c>
    </row>
    <row r="180" spans="1:6" ht="12.75" customHeight="1" x14ac:dyDescent="0.2">
      <c r="A180" s="55">
        <v>3233</v>
      </c>
      <c r="B180" s="87" t="s">
        <v>401</v>
      </c>
      <c r="C180" s="52" t="s">
        <v>402</v>
      </c>
      <c r="D180" s="244"/>
      <c r="E180" s="244">
        <v>2640</v>
      </c>
      <c r="F180" s="54" t="str">
        <f t="shared" si="31"/>
        <v>-</v>
      </c>
    </row>
    <row r="181" spans="1:6" ht="12.75" customHeight="1" x14ac:dyDescent="0.2">
      <c r="A181" s="55">
        <v>3234</v>
      </c>
      <c r="B181" s="87" t="s">
        <v>403</v>
      </c>
      <c r="C181" s="52" t="s">
        <v>404</v>
      </c>
      <c r="D181" s="244">
        <v>3466</v>
      </c>
      <c r="E181" s="244">
        <v>3833.9</v>
      </c>
      <c r="F181" s="54">
        <f t="shared" si="31"/>
        <v>110.61454125793422</v>
      </c>
    </row>
    <row r="182" spans="1:6" ht="12.75" customHeight="1" x14ac:dyDescent="0.2">
      <c r="A182" s="55">
        <v>3235</v>
      </c>
      <c r="B182" s="87" t="s">
        <v>405</v>
      </c>
      <c r="C182" s="52" t="s">
        <v>406</v>
      </c>
      <c r="D182" s="244">
        <v>132699</v>
      </c>
      <c r="E182" s="244">
        <v>179942.75</v>
      </c>
      <c r="F182" s="54">
        <f t="shared" si="31"/>
        <v>135.60218991853745</v>
      </c>
    </row>
    <row r="183" spans="1:6" ht="12.75" customHeight="1" x14ac:dyDescent="0.2">
      <c r="A183" s="55">
        <v>3236</v>
      </c>
      <c r="B183" s="87" t="s">
        <v>407</v>
      </c>
      <c r="C183" s="52" t="s">
        <v>408</v>
      </c>
      <c r="D183" s="244"/>
      <c r="E183" s="244">
        <v>4766.16</v>
      </c>
      <c r="F183" s="54" t="str">
        <f t="shared" si="31"/>
        <v>-</v>
      </c>
    </row>
    <row r="184" spans="1:6" ht="12.75" customHeight="1" x14ac:dyDescent="0.2">
      <c r="A184" s="55">
        <v>3237</v>
      </c>
      <c r="B184" s="87" t="s">
        <v>409</v>
      </c>
      <c r="C184" s="52" t="s">
        <v>410</v>
      </c>
      <c r="D184" s="244">
        <v>21262</v>
      </c>
      <c r="E184" s="244">
        <v>50830.51</v>
      </c>
      <c r="F184" s="54">
        <f t="shared" si="31"/>
        <v>239.06739723450289</v>
      </c>
    </row>
    <row r="185" spans="1:6" ht="12.75" customHeight="1" x14ac:dyDescent="0.2">
      <c r="A185" s="55">
        <v>3238</v>
      </c>
      <c r="B185" s="87" t="s">
        <v>411</v>
      </c>
      <c r="C185" s="52" t="s">
        <v>412</v>
      </c>
      <c r="D185" s="244">
        <v>9670</v>
      </c>
      <c r="E185" s="244">
        <v>35020.050000000003</v>
      </c>
      <c r="F185" s="54">
        <f t="shared" si="31"/>
        <v>362.15149948293697</v>
      </c>
    </row>
    <row r="186" spans="1:6" ht="12.75" customHeight="1" x14ac:dyDescent="0.2">
      <c r="A186" s="55">
        <v>3239</v>
      </c>
      <c r="B186" s="87" t="s">
        <v>413</v>
      </c>
      <c r="C186" s="52" t="s">
        <v>414</v>
      </c>
      <c r="D186" s="244">
        <v>106400</v>
      </c>
      <c r="E186" s="244">
        <v>178072.5</v>
      </c>
      <c r="F186" s="54">
        <f t="shared" si="31"/>
        <v>167.36137218045113</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15383</v>
      </c>
      <c r="E188" s="53">
        <f t="shared" si="43"/>
        <v>10668.380000000001</v>
      </c>
      <c r="F188" s="54">
        <f t="shared" si="31"/>
        <v>69.351751933953082</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1894</v>
      </c>
      <c r="E190" s="244">
        <v>1981.39</v>
      </c>
      <c r="F190" s="54">
        <f t="shared" si="31"/>
        <v>104.6140443505808</v>
      </c>
    </row>
    <row r="191" spans="1:6" ht="12.75" customHeight="1" x14ac:dyDescent="0.2">
      <c r="A191" s="55">
        <v>3293</v>
      </c>
      <c r="B191" s="87" t="s">
        <v>423</v>
      </c>
      <c r="C191" s="52" t="s">
        <v>424</v>
      </c>
      <c r="D191" s="244">
        <v>212</v>
      </c>
      <c r="E191" s="244">
        <v>2457.44</v>
      </c>
      <c r="F191" s="54">
        <f t="shared" si="31"/>
        <v>1159.1698113207547</v>
      </c>
    </row>
    <row r="192" spans="1:6" ht="12.75" customHeight="1" x14ac:dyDescent="0.2">
      <c r="A192" s="55">
        <v>3294</v>
      </c>
      <c r="B192" s="87" t="s">
        <v>425</v>
      </c>
      <c r="C192" s="52" t="s">
        <v>426</v>
      </c>
      <c r="D192" s="244"/>
      <c r="E192" s="244">
        <v>400</v>
      </c>
      <c r="F192" s="54" t="str">
        <f t="shared" si="31"/>
        <v>-</v>
      </c>
    </row>
    <row r="193" spans="1:6" ht="12.75" customHeight="1" x14ac:dyDescent="0.2">
      <c r="A193" s="55">
        <v>3295</v>
      </c>
      <c r="B193" s="87" t="s">
        <v>427</v>
      </c>
      <c r="C193" s="52" t="s">
        <v>428</v>
      </c>
      <c r="D193" s="244">
        <v>7705</v>
      </c>
      <c r="E193" s="244">
        <v>5829.55</v>
      </c>
      <c r="F193" s="54">
        <f t="shared" si="31"/>
        <v>75.659312134977284</v>
      </c>
    </row>
    <row r="194" spans="1:6" ht="12.75" customHeight="1" x14ac:dyDescent="0.2">
      <c r="A194" s="55" t="s">
        <v>429</v>
      </c>
      <c r="B194" s="87" t="s">
        <v>430</v>
      </c>
      <c r="C194" s="52" t="s">
        <v>429</v>
      </c>
      <c r="D194" s="244">
        <v>5572</v>
      </c>
      <c r="E194" s="244"/>
      <c r="F194" s="54">
        <f t="shared" si="31"/>
        <v>0</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10043</v>
      </c>
      <c r="E196" s="53">
        <f t="shared" si="44"/>
        <v>1592.55</v>
      </c>
      <c r="F196" s="54">
        <f t="shared" si="31"/>
        <v>15.85731355172757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10043</v>
      </c>
      <c r="E210" s="53">
        <f t="shared" si="47"/>
        <v>1592.55</v>
      </c>
      <c r="F210" s="54">
        <f t="shared" si="31"/>
        <v>15.85731355172757</v>
      </c>
    </row>
    <row r="211" spans="1:6" ht="12.75" customHeight="1" x14ac:dyDescent="0.2">
      <c r="A211" s="55">
        <v>3431</v>
      </c>
      <c r="B211" s="234" t="s">
        <v>463</v>
      </c>
      <c r="C211" s="52" t="s">
        <v>464</v>
      </c>
      <c r="D211" s="244">
        <v>900</v>
      </c>
      <c r="E211" s="244">
        <v>901.88</v>
      </c>
      <c r="F211" s="54">
        <f t="shared" si="31"/>
        <v>100.20888888888888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9143</v>
      </c>
      <c r="E213" s="244"/>
      <c r="F213" s="54">
        <f t="shared" si="31"/>
        <v>0</v>
      </c>
    </row>
    <row r="214" spans="1:6" ht="12.75" customHeight="1" x14ac:dyDescent="0.2">
      <c r="A214" s="55">
        <v>3434</v>
      </c>
      <c r="B214" s="87" t="s">
        <v>469</v>
      </c>
      <c r="C214" s="52" t="s">
        <v>470</v>
      </c>
      <c r="D214" s="244"/>
      <c r="E214" s="244">
        <v>690.67</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827979</v>
      </c>
      <c r="E289" s="53">
        <f t="shared" si="79"/>
        <v>1076295.67</v>
      </c>
      <c r="F289" s="54">
        <f t="shared" si="76"/>
        <v>129.99069662394817</v>
      </c>
    </row>
    <row r="290" spans="1:6" ht="12.75" customHeight="1" x14ac:dyDescent="0.2">
      <c r="A290" s="55" t="s">
        <v>606</v>
      </c>
      <c r="B290" s="87" t="s">
        <v>617</v>
      </c>
      <c r="C290" s="52" t="s">
        <v>618</v>
      </c>
      <c r="D290" s="53">
        <f>IF(D6&gt;=D289,D6-D289,0)</f>
        <v>332838</v>
      </c>
      <c r="E290" s="53">
        <f>IF(E6&gt;=E289,E6-E289,0)</f>
        <v>63198.840000000084</v>
      </c>
      <c r="F290" s="54">
        <f t="shared" si="76"/>
        <v>18.987867971806129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103177</v>
      </c>
      <c r="E292" s="244">
        <v>48694.61</v>
      </c>
      <c r="F292" s="54">
        <f t="shared" si="76"/>
        <v>47.195217926475863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4600</v>
      </c>
      <c r="E294" s="244"/>
      <c r="F294" s="54">
        <f t="shared" si="76"/>
        <v>0</v>
      </c>
    </row>
    <row r="295" spans="1:6" ht="24" x14ac:dyDescent="0.2">
      <c r="A295" s="55">
        <v>9661</v>
      </c>
      <c r="B295" s="87" t="s">
        <v>627</v>
      </c>
      <c r="C295" s="52" t="s">
        <v>628</v>
      </c>
      <c r="D295" s="244">
        <v>4600</v>
      </c>
      <c r="E295" s="244"/>
      <c r="F295" s="54">
        <f t="shared" si="76"/>
        <v>0</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523</v>
      </c>
      <c r="E298" s="53">
        <f t="shared" si="80"/>
        <v>893.17</v>
      </c>
      <c r="F298" s="54">
        <f t="shared" ref="F298:F418" si="81">IF(D298&lt;&gt;0,IF(E298/D298&gt;=100,"&gt;&gt;100",E298/D298*100),"-")</f>
        <v>170.77820267686423</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523</v>
      </c>
      <c r="E311" s="53">
        <f t="shared" si="85"/>
        <v>893.17</v>
      </c>
      <c r="F311" s="54">
        <f t="shared" si="81"/>
        <v>170.77820267686423</v>
      </c>
    </row>
    <row r="312" spans="1:6" ht="12.75" customHeight="1" x14ac:dyDescent="0.2">
      <c r="A312" s="55">
        <v>721</v>
      </c>
      <c r="B312" s="87" t="s">
        <v>660</v>
      </c>
      <c r="C312" s="52" t="s">
        <v>661</v>
      </c>
      <c r="D312" s="53">
        <f t="shared" ref="D312:E312" si="86">SUM(D313:D316)</f>
        <v>523</v>
      </c>
      <c r="E312" s="53">
        <f t="shared" si="86"/>
        <v>893.17</v>
      </c>
      <c r="F312" s="54">
        <f t="shared" si="81"/>
        <v>170.77820267686423</v>
      </c>
    </row>
    <row r="313" spans="1:6" ht="12.75" customHeight="1" x14ac:dyDescent="0.2">
      <c r="A313" s="55">
        <v>7211</v>
      </c>
      <c r="B313" s="87" t="s">
        <v>662</v>
      </c>
      <c r="C313" s="52" t="s">
        <v>663</v>
      </c>
      <c r="D313" s="244">
        <v>523</v>
      </c>
      <c r="E313" s="244">
        <v>893.17</v>
      </c>
      <c r="F313" s="54">
        <f t="shared" si="81"/>
        <v>170.77820267686423</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387843</v>
      </c>
      <c r="E350" s="53">
        <f t="shared" si="95"/>
        <v>41083.9</v>
      </c>
      <c r="F350" s="54">
        <f t="shared" si="81"/>
        <v>10.59292033116493</v>
      </c>
    </row>
    <row r="351" spans="1:6" ht="12.75" customHeight="1" x14ac:dyDescent="0.2">
      <c r="A351" s="55">
        <v>41</v>
      </c>
      <c r="B351" s="87" t="s">
        <v>738</v>
      </c>
      <c r="C351" s="52" t="s">
        <v>739</v>
      </c>
      <c r="D351" s="53">
        <f t="shared" ref="D351:E351" si="96">D352+D356</f>
        <v>199562</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199562</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199562</v>
      </c>
      <c r="E360" s="244"/>
      <c r="F360" s="54">
        <f t="shared" si="81"/>
        <v>0</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188281</v>
      </c>
      <c r="E363" s="53">
        <f t="shared" si="99"/>
        <v>41083.9</v>
      </c>
      <c r="F363" s="54">
        <f t="shared" si="81"/>
        <v>21.820523579118444</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188281</v>
      </c>
      <c r="E369" s="53">
        <f t="shared" si="101"/>
        <v>41083.9</v>
      </c>
      <c r="F369" s="54">
        <f t="shared" si="81"/>
        <v>21.820523579118444</v>
      </c>
    </row>
    <row r="370" spans="1:6" ht="12.75" customHeight="1" x14ac:dyDescent="0.2">
      <c r="A370" s="55">
        <v>4221</v>
      </c>
      <c r="B370" s="87" t="s">
        <v>672</v>
      </c>
      <c r="C370" s="52" t="s">
        <v>764</v>
      </c>
      <c r="D370" s="244">
        <v>6458</v>
      </c>
      <c r="E370" s="244">
        <v>27483.9</v>
      </c>
      <c r="F370" s="54">
        <f t="shared" si="81"/>
        <v>425.57912666460203</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6250</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78073</v>
      </c>
      <c r="E375" s="244"/>
      <c r="F375" s="54">
        <f t="shared" si="81"/>
        <v>0</v>
      </c>
    </row>
    <row r="376" spans="1:6" ht="12.75" customHeight="1" x14ac:dyDescent="0.2">
      <c r="A376" s="55">
        <v>4227</v>
      </c>
      <c r="B376" s="234" t="s">
        <v>684</v>
      </c>
      <c r="C376" s="52" t="s">
        <v>771</v>
      </c>
      <c r="D376" s="244">
        <v>97500</v>
      </c>
      <c r="E376" s="244">
        <v>13600</v>
      </c>
      <c r="F376" s="54">
        <f t="shared" si="81"/>
        <v>13.948717948717949</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387320</v>
      </c>
      <c r="E408" s="53">
        <f t="shared" si="111"/>
        <v>40190.730000000003</v>
      </c>
      <c r="F408" s="54">
        <f t="shared" si="81"/>
        <v>10.376621398326966</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2552</v>
      </c>
      <c r="E411" s="244"/>
      <c r="F411" s="54">
        <f t="shared" si="81"/>
        <v>0</v>
      </c>
    </row>
    <row r="412" spans="1:6" ht="12.75" customHeight="1" x14ac:dyDescent="0.2">
      <c r="A412" s="55" t="s">
        <v>606</v>
      </c>
      <c r="B412" s="87" t="s">
        <v>827</v>
      </c>
      <c r="C412" s="52" t="s">
        <v>828</v>
      </c>
      <c r="D412" s="53">
        <f>D6+D298</f>
        <v>1161340</v>
      </c>
      <c r="E412" s="53">
        <f>E6+E298</f>
        <v>1140387.68</v>
      </c>
      <c r="F412" s="54">
        <f t="shared" si="81"/>
        <v>98.195849621988387</v>
      </c>
    </row>
    <row r="413" spans="1:6" ht="12.75" customHeight="1" x14ac:dyDescent="0.2">
      <c r="A413" s="55" t="s">
        <v>606</v>
      </c>
      <c r="B413" s="87" t="s">
        <v>829</v>
      </c>
      <c r="C413" s="52" t="s">
        <v>830</v>
      </c>
      <c r="D413" s="53">
        <f t="shared" ref="D413:E413" si="112">D289+D350</f>
        <v>1215822</v>
      </c>
      <c r="E413" s="53">
        <f t="shared" si="112"/>
        <v>1117379.5699999998</v>
      </c>
      <c r="F413" s="54">
        <f t="shared" si="81"/>
        <v>91.903220208221256</v>
      </c>
    </row>
    <row r="414" spans="1:6" ht="12.75" customHeight="1" x14ac:dyDescent="0.2">
      <c r="A414" s="55" t="s">
        <v>606</v>
      </c>
      <c r="B414" s="87" t="s">
        <v>831</v>
      </c>
      <c r="C414" s="52" t="s">
        <v>832</v>
      </c>
      <c r="D414" s="53">
        <f t="shared" ref="D414:E414" si="113">IF(D412&gt;=D413,D412-D413,0)</f>
        <v>0</v>
      </c>
      <c r="E414" s="53">
        <f t="shared" si="113"/>
        <v>23008.110000000102</v>
      </c>
      <c r="F414" s="54" t="str">
        <f t="shared" si="81"/>
        <v>-</v>
      </c>
    </row>
    <row r="415" spans="1:6" ht="12.75" customHeight="1" x14ac:dyDescent="0.2">
      <c r="A415" s="55" t="s">
        <v>606</v>
      </c>
      <c r="B415" s="87" t="s">
        <v>833</v>
      </c>
      <c r="C415" s="52" t="s">
        <v>834</v>
      </c>
      <c r="D415" s="53">
        <f t="shared" ref="D415:E415" si="114">IF(D413&gt;=D412,D413-D412,0)</f>
        <v>54482</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103177</v>
      </c>
      <c r="E416" s="53">
        <f t="shared" si="115"/>
        <v>48694.61</v>
      </c>
      <c r="F416" s="54">
        <f t="shared" si="81"/>
        <v>47.195217926475863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7152</v>
      </c>
      <c r="E418" s="64">
        <f t="shared" si="117"/>
        <v>0</v>
      </c>
      <c r="F418" s="59">
        <f t="shared" si="81"/>
        <v>0</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1161340</v>
      </c>
      <c r="E639" s="53">
        <f t="shared" si="180"/>
        <v>1140387.68</v>
      </c>
      <c r="F639" s="54">
        <f t="shared" si="119"/>
        <v>98.195849621988387</v>
      </c>
    </row>
    <row r="640" spans="1:6" ht="12.75" customHeight="1" x14ac:dyDescent="0.2">
      <c r="A640" s="55" t="s">
        <v>606</v>
      </c>
      <c r="B640" s="87" t="s">
        <v>1275</v>
      </c>
      <c r="C640" s="52" t="s">
        <v>1276</v>
      </c>
      <c r="D640" s="53">
        <f t="shared" ref="D640:E640" si="181">D413+D528</f>
        <v>1215822</v>
      </c>
      <c r="E640" s="53">
        <f t="shared" si="181"/>
        <v>1117379.5699999998</v>
      </c>
      <c r="F640" s="54">
        <f t="shared" si="119"/>
        <v>91.903220208221256</v>
      </c>
    </row>
    <row r="641" spans="1:6" ht="12.75" customHeight="1" x14ac:dyDescent="0.2">
      <c r="A641" s="55" t="s">
        <v>606</v>
      </c>
      <c r="B641" s="87" t="s">
        <v>1277</v>
      </c>
      <c r="C641" s="52" t="s">
        <v>1278</v>
      </c>
      <c r="D641" s="53">
        <f t="shared" ref="D641:E641" si="182">IF(D639&gt;=D640,D639-D640,0)</f>
        <v>0</v>
      </c>
      <c r="E641" s="53">
        <f t="shared" si="182"/>
        <v>23008.110000000102</v>
      </c>
      <c r="F641" s="54" t="str">
        <f t="shared" si="119"/>
        <v>-</v>
      </c>
    </row>
    <row r="642" spans="1:6" ht="12.75" customHeight="1" x14ac:dyDescent="0.2">
      <c r="A642" s="55" t="s">
        <v>606</v>
      </c>
      <c r="B642" s="87" t="s">
        <v>1279</v>
      </c>
      <c r="C642" s="52" t="s">
        <v>1280</v>
      </c>
      <c r="D642" s="53">
        <f t="shared" ref="D642:E642" si="183">IF(D640&gt;=D639,D640-D639,0)</f>
        <v>54482</v>
      </c>
      <c r="E642" s="53">
        <f t="shared" si="183"/>
        <v>0</v>
      </c>
      <c r="F642" s="54">
        <f t="shared" si="119"/>
        <v>0</v>
      </c>
    </row>
    <row r="643" spans="1:6" ht="24" x14ac:dyDescent="0.2">
      <c r="A643" s="62" t="s">
        <v>1281</v>
      </c>
      <c r="B643" s="87" t="s">
        <v>1282</v>
      </c>
      <c r="C643" s="63" t="s">
        <v>1281</v>
      </c>
      <c r="D643" s="53">
        <f t="shared" ref="D643:E643" si="184">IF(D416-D417+D637-D638&gt;=0,D416-D417+D637-D638,0)</f>
        <v>103177</v>
      </c>
      <c r="E643" s="53">
        <f t="shared" si="184"/>
        <v>48694.61</v>
      </c>
      <c r="F643" s="54">
        <f t="shared" si="119"/>
        <v>47.195217926475863</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48695</v>
      </c>
      <c r="E645" s="53">
        <f t="shared" si="186"/>
        <v>71702.720000000103</v>
      </c>
      <c r="F645" s="54">
        <f t="shared" si="119"/>
        <v>147.24862922271302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34263</v>
      </c>
      <c r="E647" s="245">
        <v>56759.4</v>
      </c>
      <c r="F647" s="59">
        <f t="shared" si="119"/>
        <v>165.65799842395589</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6</v>
      </c>
      <c r="E649" s="244">
        <v>566.92999999999995</v>
      </c>
      <c r="F649" s="54">
        <f t="shared" ref="F649:F724" si="188">IF(D649&lt;&gt;0,IF(E649/D649&gt;=100,"&gt;&gt;100",E649/D649*100),"-")</f>
        <v>9448.8333333333321</v>
      </c>
    </row>
    <row r="650" spans="1:6" ht="12.75" customHeight="1" x14ac:dyDescent="0.2">
      <c r="A650" s="55" t="s">
        <v>1294</v>
      </c>
      <c r="B650" s="87" t="s">
        <v>1295</v>
      </c>
      <c r="C650" s="52" t="s">
        <v>1294</v>
      </c>
      <c r="D650" s="244">
        <v>77200</v>
      </c>
      <c r="E650" s="244">
        <v>171120.22</v>
      </c>
      <c r="F650" s="54">
        <f t="shared" si="188"/>
        <v>221.65831606217617</v>
      </c>
    </row>
    <row r="651" spans="1:6" ht="12.75" customHeight="1" x14ac:dyDescent="0.2">
      <c r="A651" s="55" t="s">
        <v>1296</v>
      </c>
      <c r="B651" s="87" t="s">
        <v>1297</v>
      </c>
      <c r="C651" s="52" t="s">
        <v>1296</v>
      </c>
      <c r="D651" s="244">
        <v>76639</v>
      </c>
      <c r="E651" s="244">
        <v>171163.3</v>
      </c>
      <c r="F651" s="54">
        <f t="shared" si="188"/>
        <v>223.33707381359358</v>
      </c>
    </row>
    <row r="652" spans="1:6" ht="24" x14ac:dyDescent="0.2">
      <c r="A652" s="55">
        <v>11</v>
      </c>
      <c r="B652" s="87" t="s">
        <v>1298</v>
      </c>
      <c r="C652" s="52" t="s">
        <v>1299</v>
      </c>
      <c r="D652" s="53">
        <f t="shared" ref="D652:E652" si="189">+D649+D650-D651</f>
        <v>567</v>
      </c>
      <c r="E652" s="53">
        <f t="shared" si="189"/>
        <v>523.85000000000582</v>
      </c>
      <c r="F652" s="54">
        <f t="shared" si="188"/>
        <v>92.389770723105073</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4</v>
      </c>
      <c r="E654" s="266">
        <v>4</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3</v>
      </c>
      <c r="E656" s="266">
        <v>4</v>
      </c>
      <c r="F656" s="54">
        <f t="shared" si="188"/>
        <v>133.33333333333331</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v>10000</v>
      </c>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v>250000</v>
      </c>
      <c r="E677" s="244"/>
      <c r="F677" s="54">
        <f t="shared" si="188"/>
        <v>0</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10746</v>
      </c>
      <c r="E718" s="244">
        <v>25968.87</v>
      </c>
      <c r="F718" s="54">
        <f t="shared" si="188"/>
        <v>241.66080402010047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4766.16</v>
      </c>
      <c r="F720" s="54" t="str">
        <f t="shared" si="188"/>
        <v>-</v>
      </c>
    </row>
    <row r="721" spans="1:6" ht="12.75" customHeight="1" x14ac:dyDescent="0.2">
      <c r="A721" s="55" t="s">
        <v>1419</v>
      </c>
      <c r="B721" s="87" t="s">
        <v>1420</v>
      </c>
      <c r="C721" s="52" t="s">
        <v>1419</v>
      </c>
      <c r="D721" s="244">
        <v>4892</v>
      </c>
      <c r="E721" s="244">
        <v>4497.46</v>
      </c>
      <c r="F721" s="54">
        <f t="shared" si="188"/>
        <v>91.934995911692567</v>
      </c>
    </row>
    <row r="722" spans="1:6" ht="12.75" customHeight="1" x14ac:dyDescent="0.2">
      <c r="A722" s="55" t="s">
        <v>1421</v>
      </c>
      <c r="B722" s="87" t="s">
        <v>1422</v>
      </c>
      <c r="C722" s="52" t="s">
        <v>1421</v>
      </c>
      <c r="D722" s="244">
        <v>16370</v>
      </c>
      <c r="E722" s="244">
        <v>45695.83</v>
      </c>
      <c r="F722" s="54">
        <f t="shared" si="188"/>
        <v>279.14373854612097</v>
      </c>
    </row>
    <row r="723" spans="1:6" ht="12.75" customHeight="1" x14ac:dyDescent="0.2">
      <c r="A723" s="55" t="s">
        <v>1423</v>
      </c>
      <c r="B723" s="87" t="s">
        <v>1424</v>
      </c>
      <c r="C723" s="52" t="s">
        <v>1423</v>
      </c>
      <c r="D723" s="244"/>
      <c r="E723" s="244">
        <v>637.22</v>
      </c>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2" workbookViewId="0">
      <selection activeCell="E272" sqref="E27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618024</v>
      </c>
      <c r="E6" s="231">
        <f t="shared" si="0"/>
        <v>624064.58000000007</v>
      </c>
      <c r="F6" s="232">
        <f t="shared" ref="F6:F260" si="1">IF(D6&gt;0,IF(E6/D6&gt;=100,"&gt;&gt;100",E6/D6*100),"-")</f>
        <v>100.97740217208396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500776</v>
      </c>
      <c r="E7" s="106">
        <f t="shared" si="2"/>
        <v>459693.89000000013</v>
      </c>
      <c r="F7" s="95">
        <f t="shared" si="1"/>
        <v>91.796310126683409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199146</v>
      </c>
      <c r="E8" s="106">
        <f>E9+E10-E11</f>
        <v>196652.21</v>
      </c>
      <c r="F8" s="95">
        <f t="shared" si="1"/>
        <v>98.747757926345486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199562</v>
      </c>
      <c r="E10" s="249">
        <v>199562.5</v>
      </c>
      <c r="F10" s="95">
        <f t="shared" si="1"/>
        <v>100.00025054870166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416</v>
      </c>
      <c r="E11" s="249">
        <v>2910.29</v>
      </c>
      <c r="F11" s="95">
        <f t="shared" si="1"/>
        <v>699.58894230769226</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301630</v>
      </c>
      <c r="E12" s="106">
        <f t="shared" si="3"/>
        <v>263041.68000000017</v>
      </c>
      <c r="F12" s="95">
        <f t="shared" si="1"/>
        <v>87.206736730431373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260936</v>
      </c>
      <c r="E19" s="106">
        <f t="shared" si="5"/>
        <v>223313.18000000017</v>
      </c>
      <c r="F19" s="95">
        <f t="shared" si="1"/>
        <v>85.581590888187208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818799</v>
      </c>
      <c r="E20" s="249">
        <v>846283.09</v>
      </c>
      <c r="F20" s="95">
        <f t="shared" si="1"/>
        <v>103.35663453423855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19124</v>
      </c>
      <c r="E22" s="249">
        <v>19123.580000000002</v>
      </c>
      <c r="F22" s="95">
        <f t="shared" si="1"/>
        <v>99.997803806734993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56707</v>
      </c>
      <c r="E24" s="249">
        <v>56707.040000000001</v>
      </c>
      <c r="F24" s="95">
        <f t="shared" si="1"/>
        <v>100.00007053802882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187918</v>
      </c>
      <c r="E25" s="249">
        <v>187918.12</v>
      </c>
      <c r="F25" s="95">
        <f t="shared" si="1"/>
        <v>100.00006385764004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282493</v>
      </c>
      <c r="E26" s="249">
        <v>296092.81</v>
      </c>
      <c r="F26" s="95">
        <f t="shared" si="1"/>
        <v>104.81421132559036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1104105</v>
      </c>
      <c r="E28" s="249">
        <v>1182811.46</v>
      </c>
      <c r="F28" s="95">
        <f t="shared" si="1"/>
        <v>107.12853034811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38360</v>
      </c>
      <c r="E35" s="106">
        <f t="shared" si="7"/>
        <v>38360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38360</v>
      </c>
      <c r="E39" s="249">
        <v>38360</v>
      </c>
      <c r="F39" s="95">
        <f t="shared" si="1"/>
        <v>100</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2334</v>
      </c>
      <c r="E45" s="106">
        <f t="shared" si="9"/>
        <v>1368.5</v>
      </c>
      <c r="F45" s="95">
        <f t="shared" si="1"/>
        <v>58.633247643530417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62386</v>
      </c>
      <c r="E47" s="249">
        <v>62386.46</v>
      </c>
      <c r="F47" s="95">
        <f t="shared" si="1"/>
        <v>100.00073734491713</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60052</v>
      </c>
      <c r="E50" s="249">
        <v>61017.96</v>
      </c>
      <c r="F50" s="95">
        <f t="shared" si="1"/>
        <v>101.60853926596948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111194</v>
      </c>
      <c r="E54" s="249">
        <v>115901.41</v>
      </c>
      <c r="F54" s="95">
        <f t="shared" si="1"/>
        <v>104.2335108009425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111194</v>
      </c>
      <c r="E55" s="249">
        <v>115901.41</v>
      </c>
      <c r="F55" s="95">
        <f t="shared" si="1"/>
        <v>104.2335108009425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117248</v>
      </c>
      <c r="E68" s="106">
        <f t="shared" si="13"/>
        <v>164370.69</v>
      </c>
      <c r="F68" s="95">
        <f t="shared" si="1"/>
        <v>140.19061305949782</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567</v>
      </c>
      <c r="E69" s="106">
        <f t="shared" si="14"/>
        <v>523.85</v>
      </c>
      <c r="F69" s="95">
        <f t="shared" si="1"/>
        <v>92.389770723104064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567</v>
      </c>
      <c r="E76" s="249">
        <v>523.85</v>
      </c>
      <c r="F76" s="95">
        <f t="shared" si="1"/>
        <v>92.389770723104064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54.28</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v>54.28</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79866</v>
      </c>
      <c r="E146" s="106">
        <f t="shared" si="26"/>
        <v>107033.16</v>
      </c>
      <c r="F146" s="95">
        <f t="shared" si="1"/>
        <v>134.0159266771843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4600</v>
      </c>
      <c r="E160" s="249">
        <v>0</v>
      </c>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75266</v>
      </c>
      <c r="E161" s="249">
        <v>107033.16</v>
      </c>
      <c r="F161" s="95">
        <f t="shared" si="1"/>
        <v>142.20652087263838</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2552</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2552</v>
      </c>
      <c r="E166" s="249">
        <v>0</v>
      </c>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34263</v>
      </c>
      <c r="E170" s="106">
        <f t="shared" si="29"/>
        <v>56759.4</v>
      </c>
      <c r="F170" s="95">
        <f t="shared" si="1"/>
        <v>165.65799842395589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34263</v>
      </c>
      <c r="E173" s="249">
        <v>56759.4</v>
      </c>
      <c r="F173" s="95">
        <f t="shared" si="1"/>
        <v>165.65799842395589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618024</v>
      </c>
      <c r="E175" s="106">
        <f t="shared" si="30"/>
        <v>624064.57999999996</v>
      </c>
      <c r="F175" s="95">
        <f t="shared" si="1"/>
        <v>100.97740217208393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61401</v>
      </c>
      <c r="E176" s="106">
        <f t="shared" si="31"/>
        <v>92667.970000000016</v>
      </c>
      <c r="F176" s="95">
        <f t="shared" si="1"/>
        <v>150.92257455090311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61401</v>
      </c>
      <c r="E177" s="106">
        <f t="shared" si="32"/>
        <v>92667.970000000016</v>
      </c>
      <c r="F177" s="95">
        <f t="shared" si="1"/>
        <v>150.92257455090311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31648</v>
      </c>
      <c r="E178" s="249">
        <v>53795.73</v>
      </c>
      <c r="F178" s="95">
        <f t="shared" si="1"/>
        <v>169.98145222446917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29678</v>
      </c>
      <c r="E179" s="249">
        <v>38273.75</v>
      </c>
      <c r="F179" s="95">
        <f t="shared" si="1"/>
        <v>128.96337354269156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75</v>
      </c>
      <c r="E180" s="106">
        <f t="shared" si="33"/>
        <v>351.89</v>
      </c>
      <c r="F180" s="95">
        <f t="shared" si="1"/>
        <v>469.18666666666667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75</v>
      </c>
      <c r="E183" s="249">
        <v>351.89</v>
      </c>
      <c r="F183" s="95">
        <f t="shared" si="1"/>
        <v>469.18666666666667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v>246.6</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556623</v>
      </c>
      <c r="E237" s="106">
        <f t="shared" si="41"/>
        <v>531396.61</v>
      </c>
      <c r="F237" s="95">
        <f t="shared" si="1"/>
        <v>95.467957666140279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500776</v>
      </c>
      <c r="E238" s="106">
        <f t="shared" si="42"/>
        <v>459693.89</v>
      </c>
      <c r="F238" s="95">
        <f t="shared" si="1"/>
        <v>91.796310126683395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500776</v>
      </c>
      <c r="E239" s="106">
        <f t="shared" si="43"/>
        <v>459693.89</v>
      </c>
      <c r="F239" s="95">
        <f t="shared" si="1"/>
        <v>91.796310126683395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480480</v>
      </c>
      <c r="E240" s="249">
        <v>439397.65</v>
      </c>
      <c r="F240" s="95">
        <f t="shared" si="1"/>
        <v>91.449727355977359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20296</v>
      </c>
      <c r="E241" s="249">
        <v>20296.240000000002</v>
      </c>
      <c r="F241" s="95">
        <f t="shared" si="1"/>
        <v>100.00118249901459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48695</v>
      </c>
      <c r="E245" s="106">
        <f t="shared" si="45"/>
        <v>71702.720000000001</v>
      </c>
      <c r="F245" s="95">
        <f t="shared" si="1"/>
        <v>147.24862922271279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86540</v>
      </c>
      <c r="E246" s="106">
        <f t="shared" si="46"/>
        <v>97400.28</v>
      </c>
      <c r="F246" s="95">
        <f t="shared" si="1"/>
        <v>112.54943378784377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86540</v>
      </c>
      <c r="E247" s="249">
        <v>97400.28</v>
      </c>
      <c r="F247" s="95">
        <f t="shared" si="1"/>
        <v>112.54943378784377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37845</v>
      </c>
      <c r="E250" s="106">
        <f t="shared" si="47"/>
        <v>25697.56</v>
      </c>
      <c r="F250" s="95">
        <f t="shared" si="1"/>
        <v>67.902127097370851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37845</v>
      </c>
      <c r="E252" s="249">
        <v>25697.56</v>
      </c>
      <c r="F252" s="95">
        <f t="shared" si="1"/>
        <v>67.902127097370851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4600</v>
      </c>
      <c r="E255" s="249"/>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2552</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10000</v>
      </c>
      <c r="E259" s="106">
        <f t="shared" si="49"/>
        <v>59656.1</v>
      </c>
      <c r="F259" s="95">
        <f t="shared" si="1"/>
        <v>596.56100000000004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10000</v>
      </c>
      <c r="E260" s="250">
        <v>59656.1</v>
      </c>
      <c r="F260" s="99">
        <f t="shared" si="1"/>
        <v>596.56100000000004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79866</v>
      </c>
      <c r="E265" s="249">
        <v>107033.16</v>
      </c>
      <c r="F265" s="95">
        <f t="shared" si="50"/>
        <v>134.0159266771843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2552</v>
      </c>
      <c r="E267" s="249"/>
      <c r="F267" s="95">
        <f t="shared" si="50"/>
        <v>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v>54.28</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75266</v>
      </c>
      <c r="E286" s="249">
        <v>107033.16</v>
      </c>
      <c r="F286" s="95">
        <f t="shared" si="50"/>
        <v>142.20652087263838</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438</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60963</v>
      </c>
      <c r="E288" s="249">
        <v>92667.97</v>
      </c>
      <c r="F288" s="95">
        <f t="shared" si="50"/>
        <v>152.00690582812527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1214122</v>
      </c>
      <c r="E107" s="83">
        <f t="shared" si="21"/>
        <v>1117379.57</v>
      </c>
      <c r="F107" s="65">
        <f t="shared" si="1"/>
        <v>92.031902065854993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1214122</v>
      </c>
      <c r="E109" s="251">
        <v>1117379.57</v>
      </c>
      <c r="F109" s="65">
        <f t="shared" si="1"/>
        <v>92.031902065854993</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1700</v>
      </c>
      <c r="E114" s="83">
        <f t="shared" si="22"/>
        <v>0</v>
      </c>
      <c r="F114" s="65">
        <f t="shared" si="1"/>
        <v>0</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1700</v>
      </c>
      <c r="E125" s="251"/>
      <c r="F125" s="65">
        <f t="shared" si="1"/>
        <v>0</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1215822</v>
      </c>
      <c r="E141" s="108">
        <f t="shared" si="28"/>
        <v>1117379.57</v>
      </c>
      <c r="F141" s="84">
        <f t="shared" si="1"/>
        <v>91.903220208221271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3" workbookViewId="0">
      <selection activeCell="D29" sqref="D2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61400.82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1169573.6199999999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v>43553.63</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1084936.0900000001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501796.73</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581715.87</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1176.8900000000001</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246.6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41083.9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1138306.47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v>41580.839999999997</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1055641.73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479649.06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575092.67000000004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900</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41083.9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92667.969999999972</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92667.97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v>3469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89198.97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28039</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3299</v>
      </c>
      <c r="B1" s="379"/>
      <c r="C1" s="379"/>
    </row>
    <row r="2" spans="1:17" ht="33" customHeight="1" x14ac:dyDescent="0.2">
      <c r="A2" s="380" t="s">
        <v>3300</v>
      </c>
      <c r="B2" s="381"/>
      <c r="C2" s="378"/>
      <c r="D2" s="4"/>
      <c r="E2" s="4"/>
      <c r="F2" s="4"/>
      <c r="G2" s="4"/>
      <c r="H2" s="4"/>
      <c r="I2" s="4"/>
      <c r="J2" s="4"/>
      <c r="K2" s="4"/>
      <c r="L2" s="4"/>
      <c r="M2" s="4"/>
      <c r="N2" s="4"/>
      <c r="O2" s="4"/>
      <c r="P2" s="4"/>
      <c r="Q2" s="4"/>
    </row>
    <row r="3" spans="1:17" ht="18.75" customHeight="1" x14ac:dyDescent="0.2">
      <c r="A3" s="42" t="s">
        <v>3301</v>
      </c>
      <c r="B3" s="382" t="s">
        <v>3302</v>
      </c>
      <c r="C3" s="378"/>
      <c r="D3" s="4"/>
      <c r="E3" s="4"/>
      <c r="F3" s="4"/>
      <c r="G3" s="4"/>
      <c r="H3" s="4"/>
      <c r="I3" s="4"/>
      <c r="J3" s="4"/>
      <c r="K3" s="4"/>
      <c r="L3" s="4"/>
      <c r="M3" s="4"/>
      <c r="N3" s="4"/>
      <c r="O3" s="4"/>
      <c r="P3" s="4"/>
      <c r="Q3" s="4"/>
    </row>
    <row r="4" spans="1:17" ht="37.5" hidden="1" customHeight="1" x14ac:dyDescent="0.2">
      <c r="A4" s="43" t="s">
        <v>3303</v>
      </c>
      <c r="B4" s="377" t="s">
        <v>3304</v>
      </c>
      <c r="C4" s="378"/>
      <c r="D4" s="4"/>
      <c r="E4" s="4"/>
      <c r="F4" s="4"/>
      <c r="G4" s="4"/>
      <c r="H4" s="4"/>
      <c r="I4" s="4"/>
      <c r="J4" s="4"/>
      <c r="K4" s="4"/>
      <c r="L4" s="4"/>
      <c r="M4" s="4"/>
      <c r="N4" s="4"/>
      <c r="O4" s="4"/>
      <c r="P4" s="4"/>
      <c r="Q4" s="4"/>
    </row>
    <row r="5" spans="1:17" ht="48" hidden="1" customHeight="1" x14ac:dyDescent="0.2">
      <c r="A5" s="43" t="s">
        <v>3303</v>
      </c>
      <c r="B5" s="377" t="s">
        <v>3305</v>
      </c>
      <c r="C5" s="378"/>
      <c r="D5" s="4"/>
      <c r="E5" s="4"/>
      <c r="F5" s="4"/>
      <c r="G5" s="4"/>
      <c r="H5" s="4"/>
      <c r="I5" s="4"/>
      <c r="J5" s="4"/>
      <c r="K5" s="4"/>
      <c r="L5" s="4"/>
      <c r="M5" s="4"/>
      <c r="N5" s="4"/>
      <c r="O5" s="4"/>
      <c r="P5" s="4"/>
      <c r="Q5" s="4"/>
    </row>
    <row r="6" spans="1:17" ht="59.25" hidden="1" customHeight="1" x14ac:dyDescent="0.2">
      <c r="A6" s="43" t="s">
        <v>3303</v>
      </c>
      <c r="B6" s="377" t="s">
        <v>3306</v>
      </c>
      <c r="C6" s="378"/>
      <c r="D6" s="4"/>
      <c r="E6" s="4"/>
      <c r="F6" s="4"/>
      <c r="G6" s="4"/>
      <c r="H6" s="4"/>
      <c r="I6" s="4"/>
      <c r="J6" s="4"/>
      <c r="K6" s="4"/>
      <c r="L6" s="4"/>
      <c r="M6" s="4"/>
      <c r="N6" s="4"/>
      <c r="O6" s="4"/>
      <c r="P6" s="4"/>
      <c r="Q6" s="4"/>
    </row>
    <row r="7" spans="1:17" ht="48" hidden="1" customHeight="1" x14ac:dyDescent="0.2">
      <c r="A7" s="43" t="s">
        <v>3307</v>
      </c>
      <c r="B7" s="377" t="s">
        <v>3308</v>
      </c>
      <c r="C7" s="378"/>
      <c r="D7" s="4"/>
      <c r="E7" s="4"/>
      <c r="F7" s="4"/>
      <c r="G7" s="4"/>
      <c r="H7" s="4"/>
      <c r="I7" s="4"/>
      <c r="J7" s="4"/>
      <c r="K7" s="4"/>
      <c r="L7" s="4"/>
      <c r="M7" s="4"/>
      <c r="N7" s="4"/>
      <c r="O7" s="4"/>
      <c r="P7" s="4"/>
      <c r="Q7" s="4"/>
    </row>
    <row r="8" spans="1:17" ht="41.25" hidden="1" customHeight="1" x14ac:dyDescent="0.2">
      <c r="A8" s="43" t="s">
        <v>3309</v>
      </c>
      <c r="B8" s="377" t="s">
        <v>3310</v>
      </c>
      <c r="C8" s="378"/>
      <c r="D8" s="4"/>
      <c r="E8" s="4"/>
      <c r="F8" s="4"/>
      <c r="G8" s="4"/>
      <c r="H8" s="4"/>
      <c r="I8" s="4"/>
      <c r="J8" s="4"/>
      <c r="K8" s="4"/>
      <c r="L8" s="4"/>
      <c r="M8" s="4"/>
      <c r="N8" s="4"/>
      <c r="O8" s="4"/>
      <c r="P8" s="4"/>
      <c r="Q8" s="4"/>
    </row>
    <row r="9" spans="1:17" ht="59.25" hidden="1" customHeight="1" x14ac:dyDescent="0.2">
      <c r="A9" s="43" t="s">
        <v>3311</v>
      </c>
      <c r="B9" s="377" t="s">
        <v>3312</v>
      </c>
      <c r="C9" s="378"/>
      <c r="D9" s="4"/>
      <c r="E9" s="4"/>
      <c r="F9" s="4"/>
      <c r="G9" s="4"/>
      <c r="H9" s="4"/>
      <c r="I9" s="4"/>
      <c r="J9" s="4"/>
      <c r="K9" s="4"/>
      <c r="L9" s="4"/>
      <c r="M9" s="4"/>
      <c r="N9" s="4"/>
      <c r="O9" s="4"/>
      <c r="P9" s="4"/>
      <c r="Q9" s="4"/>
    </row>
    <row r="10" spans="1:17" ht="61.5" hidden="1" customHeight="1" x14ac:dyDescent="0.2">
      <c r="A10" s="43" t="s">
        <v>3311</v>
      </c>
      <c r="B10" s="377" t="s">
        <v>3313</v>
      </c>
      <c r="C10" s="378"/>
      <c r="D10" s="4"/>
      <c r="E10" s="4"/>
      <c r="F10" s="4"/>
      <c r="G10" s="4"/>
      <c r="H10" s="4"/>
      <c r="I10" s="4"/>
      <c r="J10" s="4"/>
      <c r="K10" s="4"/>
      <c r="L10" s="4"/>
      <c r="M10" s="4"/>
      <c r="N10" s="4"/>
      <c r="O10" s="4"/>
      <c r="P10" s="4"/>
      <c r="Q10" s="4"/>
    </row>
    <row r="11" spans="1:17" ht="43.5" hidden="1" customHeight="1" x14ac:dyDescent="0.2">
      <c r="A11" s="43" t="s">
        <v>3311</v>
      </c>
      <c r="B11" s="377" t="s">
        <v>3314</v>
      </c>
      <c r="C11" s="378"/>
      <c r="D11" s="4"/>
      <c r="E11" s="4"/>
      <c r="F11" s="4"/>
      <c r="G11" s="4"/>
      <c r="H11" s="4"/>
      <c r="I11" s="4"/>
      <c r="J11" s="4"/>
      <c r="K11" s="4"/>
      <c r="L11" s="4"/>
      <c r="M11" s="4"/>
      <c r="N11" s="4"/>
      <c r="O11" s="4"/>
      <c r="P11" s="4"/>
      <c r="Q11" s="4"/>
    </row>
    <row r="12" spans="1:17" ht="27.75" hidden="1" customHeight="1" x14ac:dyDescent="0.2">
      <c r="A12" s="43" t="s">
        <v>3315</v>
      </c>
      <c r="B12" s="377" t="s">
        <v>3316</v>
      </c>
      <c r="C12" s="378"/>
      <c r="D12" s="4"/>
      <c r="E12" s="4"/>
      <c r="F12" s="4"/>
      <c r="G12" s="4"/>
      <c r="H12" s="4"/>
      <c r="I12" s="4"/>
      <c r="J12" s="4"/>
      <c r="K12" s="4"/>
      <c r="L12" s="4"/>
      <c r="M12" s="4"/>
      <c r="N12" s="4"/>
      <c r="O12" s="4"/>
      <c r="P12" s="4"/>
      <c r="Q12" s="4"/>
    </row>
    <row r="13" spans="1:17" ht="27.75" hidden="1" customHeight="1" x14ac:dyDescent="0.2">
      <c r="A13" s="43" t="s">
        <v>3317</v>
      </c>
      <c r="B13" s="377" t="s">
        <v>3318</v>
      </c>
      <c r="C13" s="378"/>
      <c r="D13" s="4"/>
      <c r="E13" s="4"/>
      <c r="F13" s="4"/>
      <c r="G13" s="4"/>
      <c r="H13" s="4"/>
      <c r="I13" s="4"/>
      <c r="J13" s="4"/>
      <c r="K13" s="4"/>
      <c r="L13" s="4"/>
      <c r="M13" s="4"/>
      <c r="N13" s="4"/>
      <c r="O13" s="4"/>
      <c r="P13" s="4"/>
      <c r="Q13" s="4"/>
    </row>
    <row r="14" spans="1:17" ht="45.75" hidden="1" customHeight="1" x14ac:dyDescent="0.2">
      <c r="A14" s="43" t="s">
        <v>3319</v>
      </c>
      <c r="B14" s="377" t="s">
        <v>3320</v>
      </c>
      <c r="C14" s="378"/>
      <c r="D14" s="4"/>
      <c r="E14" s="4"/>
      <c r="F14" s="4"/>
      <c r="G14" s="4"/>
      <c r="H14" s="4"/>
      <c r="I14" s="4"/>
      <c r="J14" s="4"/>
      <c r="K14" s="4"/>
      <c r="L14" s="4"/>
      <c r="M14" s="4"/>
      <c r="N14" s="4"/>
      <c r="O14" s="4"/>
      <c r="P14" s="4"/>
      <c r="Q14" s="4"/>
    </row>
    <row r="15" spans="1:17" ht="45.75" hidden="1" customHeight="1" x14ac:dyDescent="0.2">
      <c r="A15" s="43" t="s">
        <v>3321</v>
      </c>
      <c r="B15" s="377" t="s">
        <v>3322</v>
      </c>
      <c r="C15" s="378"/>
      <c r="D15" s="4"/>
      <c r="E15" s="4"/>
      <c r="F15" s="4"/>
      <c r="G15" s="4"/>
      <c r="H15" s="4"/>
      <c r="I15" s="4"/>
      <c r="J15" s="4"/>
      <c r="K15" s="4"/>
      <c r="L15" s="4"/>
      <c r="M15" s="4"/>
      <c r="N15" s="4"/>
      <c r="O15" s="4"/>
      <c r="P15" s="4"/>
      <c r="Q15" s="4"/>
    </row>
    <row r="16" spans="1:17" ht="51" hidden="1" customHeight="1" x14ac:dyDescent="0.2">
      <c r="A16" s="43" t="s">
        <v>3323</v>
      </c>
      <c r="B16" s="377" t="s">
        <v>3324</v>
      </c>
      <c r="C16" s="378"/>
      <c r="D16" s="4"/>
      <c r="E16" s="4"/>
      <c r="F16" s="4"/>
      <c r="G16" s="4"/>
      <c r="H16" s="4"/>
      <c r="I16" s="4"/>
      <c r="J16" s="4"/>
      <c r="K16" s="4"/>
      <c r="L16" s="4"/>
      <c r="M16" s="4"/>
      <c r="N16" s="4"/>
      <c r="O16" s="4"/>
      <c r="P16" s="4"/>
      <c r="Q16" s="4"/>
    </row>
    <row r="17" spans="1:17" ht="27.75" hidden="1" customHeight="1" x14ac:dyDescent="0.2">
      <c r="A17" s="43" t="s">
        <v>3325</v>
      </c>
      <c r="B17" s="377" t="s">
        <v>3326</v>
      </c>
      <c r="C17" s="378"/>
      <c r="D17" s="4"/>
      <c r="E17" s="4"/>
      <c r="F17" s="4"/>
      <c r="G17" s="4"/>
      <c r="H17" s="4"/>
      <c r="I17" s="4"/>
      <c r="J17" s="4"/>
      <c r="K17" s="4"/>
      <c r="L17" s="4"/>
      <c r="M17" s="4"/>
      <c r="N17" s="4"/>
      <c r="O17" s="4"/>
      <c r="P17" s="4"/>
      <c r="Q17" s="4"/>
    </row>
    <row r="18" spans="1:17" ht="27.75" hidden="1" customHeight="1" x14ac:dyDescent="0.2">
      <c r="A18" s="43" t="s">
        <v>3327</v>
      </c>
      <c r="B18" s="377" t="s">
        <v>3328</v>
      </c>
      <c r="C18" s="378"/>
      <c r="D18" s="4"/>
      <c r="E18" s="4"/>
      <c r="F18" s="4"/>
      <c r="G18" s="4"/>
      <c r="H18" s="4"/>
      <c r="I18" s="4"/>
      <c r="J18" s="4"/>
      <c r="K18" s="4"/>
      <c r="L18" s="4"/>
      <c r="M18" s="4"/>
      <c r="N18" s="4"/>
      <c r="O18" s="4"/>
      <c r="P18" s="4"/>
      <c r="Q18" s="4"/>
    </row>
    <row r="19" spans="1:17" ht="45" hidden="1" customHeight="1" x14ac:dyDescent="0.2">
      <c r="A19" s="43" t="s">
        <v>3327</v>
      </c>
      <c r="B19" s="377" t="s">
        <v>3329</v>
      </c>
      <c r="C19" s="378"/>
      <c r="D19" s="4"/>
      <c r="E19" s="4"/>
      <c r="F19" s="4"/>
      <c r="G19" s="4"/>
      <c r="H19" s="4"/>
      <c r="I19" s="4"/>
      <c r="J19" s="4"/>
      <c r="K19" s="4"/>
      <c r="L19" s="4"/>
      <c r="M19" s="4"/>
      <c r="N19" s="4"/>
      <c r="O19" s="4"/>
      <c r="P19" s="4"/>
      <c r="Q19" s="4"/>
    </row>
    <row r="20" spans="1:17" ht="45" hidden="1" customHeight="1" x14ac:dyDescent="0.2">
      <c r="A20" s="43" t="s">
        <v>3330</v>
      </c>
      <c r="B20" s="377" t="s">
        <v>3331</v>
      </c>
      <c r="C20" s="378"/>
      <c r="D20" s="4"/>
      <c r="E20" s="4"/>
      <c r="F20" s="4"/>
      <c r="G20" s="4"/>
      <c r="H20" s="4"/>
      <c r="I20" s="4"/>
      <c r="J20" s="4"/>
      <c r="K20" s="4"/>
      <c r="L20" s="4"/>
      <c r="M20" s="4"/>
      <c r="N20" s="4"/>
      <c r="O20" s="4"/>
      <c r="P20" s="4"/>
      <c r="Q20" s="4"/>
    </row>
    <row r="21" spans="1:17" ht="30" hidden="1" customHeight="1" x14ac:dyDescent="0.2">
      <c r="A21" s="43" t="s">
        <v>3332</v>
      </c>
      <c r="B21" s="377" t="s">
        <v>3333</v>
      </c>
      <c r="C21" s="378"/>
      <c r="D21" s="4"/>
      <c r="E21" s="4"/>
      <c r="F21" s="4"/>
      <c r="G21" s="4"/>
      <c r="H21" s="4"/>
      <c r="I21" s="4"/>
      <c r="J21" s="4"/>
      <c r="K21" s="4"/>
      <c r="L21" s="4"/>
      <c r="M21" s="4"/>
      <c r="N21" s="4"/>
      <c r="O21" s="4"/>
      <c r="P21" s="4"/>
      <c r="Q21" s="4"/>
    </row>
    <row r="22" spans="1:17" ht="30" hidden="1" customHeight="1" x14ac:dyDescent="0.2">
      <c r="A22" s="43" t="s">
        <v>3334</v>
      </c>
      <c r="B22" s="377" t="s">
        <v>3335</v>
      </c>
      <c r="C22" s="378"/>
      <c r="D22" s="4"/>
      <c r="E22" s="4"/>
      <c r="F22" s="4"/>
      <c r="G22" s="4"/>
      <c r="H22" s="4"/>
      <c r="I22" s="4"/>
      <c r="J22" s="4"/>
      <c r="K22" s="4"/>
      <c r="L22" s="4"/>
      <c r="M22" s="4"/>
      <c r="N22" s="4"/>
      <c r="O22" s="4"/>
      <c r="P22" s="4"/>
      <c r="Q22" s="4"/>
    </row>
    <row r="23" spans="1:17" ht="30" hidden="1" customHeight="1" x14ac:dyDescent="0.2">
      <c r="A23" s="43" t="s">
        <v>3336</v>
      </c>
      <c r="B23" s="377" t="s">
        <v>3337</v>
      </c>
      <c r="C23" s="378"/>
      <c r="D23" s="4"/>
      <c r="E23" s="4"/>
      <c r="F23" s="4"/>
      <c r="G23" s="4"/>
      <c r="H23" s="4"/>
      <c r="I23" s="4"/>
      <c r="J23" s="4"/>
      <c r="K23" s="4"/>
      <c r="L23" s="4"/>
      <c r="M23" s="4"/>
      <c r="N23" s="4"/>
      <c r="O23" s="4"/>
      <c r="P23" s="4"/>
      <c r="Q23" s="4"/>
    </row>
    <row r="24" spans="1:17" ht="30" hidden="1" customHeight="1" x14ac:dyDescent="0.2">
      <c r="A24" s="43" t="s">
        <v>3338</v>
      </c>
      <c r="B24" s="377" t="s">
        <v>3339</v>
      </c>
      <c r="C24" s="378"/>
      <c r="D24" s="4"/>
      <c r="E24" s="4"/>
      <c r="F24" s="4"/>
      <c r="G24" s="4"/>
      <c r="H24" s="4"/>
      <c r="I24" s="4"/>
      <c r="J24" s="4"/>
      <c r="K24" s="4"/>
      <c r="L24" s="4"/>
      <c r="M24" s="4"/>
      <c r="N24" s="4"/>
      <c r="O24" s="4"/>
      <c r="P24" s="4"/>
      <c r="Q24" s="4"/>
    </row>
    <row r="25" spans="1:17" ht="30" hidden="1" customHeight="1" x14ac:dyDescent="0.2">
      <c r="A25" s="43" t="s">
        <v>3340</v>
      </c>
      <c r="B25" s="377" t="s">
        <v>3341</v>
      </c>
      <c r="C25" s="378"/>
      <c r="D25" s="4"/>
      <c r="E25" s="4"/>
      <c r="F25" s="4"/>
      <c r="G25" s="4"/>
      <c r="H25" s="4"/>
      <c r="I25" s="4"/>
      <c r="J25" s="4"/>
      <c r="K25" s="4"/>
      <c r="L25" s="4"/>
      <c r="M25" s="4"/>
      <c r="N25" s="4"/>
      <c r="O25" s="4"/>
      <c r="P25" s="4"/>
      <c r="Q25" s="4"/>
    </row>
    <row r="26" spans="1:17" ht="30" hidden="1" customHeight="1" x14ac:dyDescent="0.2">
      <c r="A26" s="43" t="s">
        <v>3342</v>
      </c>
      <c r="B26" s="377" t="s">
        <v>3343</v>
      </c>
      <c r="C26" s="378"/>
      <c r="D26" s="4"/>
      <c r="E26" s="4"/>
      <c r="F26" s="4"/>
      <c r="G26" s="4"/>
      <c r="H26" s="4"/>
      <c r="I26" s="4"/>
      <c r="J26" s="4"/>
      <c r="K26" s="4"/>
      <c r="L26" s="4"/>
      <c r="M26" s="4"/>
      <c r="N26" s="4"/>
      <c r="O26" s="4"/>
      <c r="P26" s="4"/>
      <c r="Q26" s="4"/>
    </row>
    <row r="27" spans="1:17" ht="70.5" hidden="1" customHeight="1" x14ac:dyDescent="0.2">
      <c r="A27" s="43" t="s">
        <v>3344</v>
      </c>
      <c r="B27" s="377" t="s">
        <v>3345</v>
      </c>
      <c r="C27" s="378"/>
      <c r="D27" s="4"/>
      <c r="E27" s="4"/>
      <c r="F27" s="4"/>
      <c r="G27" s="4"/>
      <c r="H27" s="4"/>
      <c r="I27" s="4"/>
      <c r="J27" s="4"/>
      <c r="K27" s="4"/>
      <c r="L27" s="4"/>
      <c r="M27" s="4"/>
      <c r="N27" s="4"/>
      <c r="O27" s="4"/>
      <c r="P27" s="4"/>
      <c r="Q27" s="4"/>
    </row>
    <row r="28" spans="1:17" ht="48" hidden="1" customHeight="1" x14ac:dyDescent="0.2">
      <c r="A28" s="43" t="s">
        <v>3346</v>
      </c>
      <c r="B28" s="377" t="s">
        <v>3347</v>
      </c>
      <c r="C28" s="378"/>
      <c r="D28" s="4"/>
      <c r="E28" s="4"/>
      <c r="F28" s="4"/>
      <c r="G28" s="4"/>
      <c r="H28" s="4"/>
      <c r="I28" s="4"/>
      <c r="J28" s="4"/>
      <c r="K28" s="4"/>
      <c r="L28" s="4"/>
      <c r="M28" s="4"/>
      <c r="N28" s="4"/>
      <c r="O28" s="4"/>
      <c r="P28" s="4"/>
      <c r="Q28" s="4"/>
    </row>
    <row r="29" spans="1:17" ht="100.5" hidden="1" customHeight="1" x14ac:dyDescent="0.2">
      <c r="A29" s="43" t="s">
        <v>3348</v>
      </c>
      <c r="B29" s="377" t="s">
        <v>3349</v>
      </c>
      <c r="C29" s="378"/>
      <c r="D29" s="4"/>
      <c r="E29" s="4"/>
      <c r="F29" s="4"/>
      <c r="G29" s="4"/>
      <c r="H29" s="4"/>
      <c r="I29" s="4"/>
      <c r="J29" s="4"/>
      <c r="K29" s="4"/>
      <c r="L29" s="4"/>
      <c r="M29" s="4"/>
      <c r="N29" s="4"/>
      <c r="O29" s="4"/>
      <c r="P29" s="4"/>
      <c r="Q29" s="4"/>
    </row>
    <row r="30" spans="1:17" ht="45" hidden="1" customHeight="1" x14ac:dyDescent="0.2">
      <c r="A30" s="43" t="s">
        <v>3350</v>
      </c>
      <c r="B30" s="377" t="s">
        <v>3351</v>
      </c>
      <c r="C30" s="378"/>
      <c r="D30" s="4"/>
      <c r="E30" s="4"/>
      <c r="F30" s="4"/>
      <c r="G30" s="4"/>
      <c r="H30" s="4"/>
      <c r="I30" s="4"/>
      <c r="J30" s="4"/>
      <c r="K30" s="4"/>
      <c r="L30" s="4"/>
      <c r="M30" s="4"/>
      <c r="N30" s="4"/>
      <c r="O30" s="4"/>
      <c r="P30" s="4"/>
      <c r="Q30" s="4"/>
    </row>
    <row r="31" spans="1:17" ht="45" hidden="1" customHeight="1" x14ac:dyDescent="0.2">
      <c r="A31" s="43" t="s">
        <v>3352</v>
      </c>
      <c r="B31" s="377" t="s">
        <v>3353</v>
      </c>
      <c r="C31" s="378"/>
      <c r="D31" s="4"/>
      <c r="E31" s="4"/>
      <c r="F31" s="4"/>
      <c r="G31" s="4"/>
      <c r="H31" s="4"/>
      <c r="I31" s="4"/>
      <c r="J31" s="4"/>
      <c r="K31" s="4"/>
      <c r="L31" s="4"/>
      <c r="M31" s="4"/>
      <c r="N31" s="4"/>
      <c r="O31" s="4"/>
      <c r="P31" s="4"/>
      <c r="Q31" s="4"/>
    </row>
    <row r="32" spans="1:17" ht="45" hidden="1" customHeight="1" x14ac:dyDescent="0.2">
      <c r="A32" s="43" t="s">
        <v>3354</v>
      </c>
      <c r="B32" s="377" t="s">
        <v>3355</v>
      </c>
      <c r="C32" s="378"/>
      <c r="D32" s="4"/>
      <c r="E32" s="4"/>
      <c r="F32" s="4"/>
      <c r="G32" s="4"/>
      <c r="H32" s="4"/>
      <c r="I32" s="4"/>
      <c r="J32" s="4"/>
      <c r="K32" s="4"/>
      <c r="L32" s="4"/>
      <c r="M32" s="4"/>
      <c r="N32" s="4"/>
      <c r="O32" s="4"/>
      <c r="P32" s="4"/>
      <c r="Q32" s="4"/>
    </row>
    <row r="33" spans="1:17" ht="72" hidden="1" customHeight="1" x14ac:dyDescent="0.2">
      <c r="A33" s="43" t="s">
        <v>3356</v>
      </c>
      <c r="B33" s="377" t="s">
        <v>3357</v>
      </c>
      <c r="C33" s="378"/>
      <c r="D33" s="4"/>
      <c r="E33" s="4"/>
      <c r="F33" s="4"/>
      <c r="G33" s="4"/>
      <c r="H33" s="4"/>
      <c r="I33" s="4"/>
      <c r="J33" s="4"/>
      <c r="K33" s="4"/>
      <c r="L33" s="4"/>
      <c r="M33" s="4"/>
      <c r="N33" s="4"/>
      <c r="O33" s="4"/>
      <c r="P33" s="4"/>
      <c r="Q33" s="4"/>
    </row>
    <row r="34" spans="1:17" ht="79.5" hidden="1" customHeight="1" x14ac:dyDescent="0.2">
      <c r="A34" s="43" t="s">
        <v>3358</v>
      </c>
      <c r="B34" s="377" t="s">
        <v>3359</v>
      </c>
      <c r="C34" s="378"/>
      <c r="D34" s="4"/>
      <c r="E34" s="4"/>
      <c r="F34" s="4"/>
      <c r="G34" s="4"/>
      <c r="H34" s="4"/>
      <c r="I34" s="4"/>
      <c r="J34" s="4"/>
      <c r="K34" s="4"/>
      <c r="L34" s="4"/>
      <c r="M34" s="4"/>
      <c r="N34" s="4"/>
      <c r="O34" s="4"/>
      <c r="P34" s="4"/>
      <c r="Q34" s="4"/>
    </row>
    <row r="35" spans="1:17" ht="70.5" hidden="1" customHeight="1" x14ac:dyDescent="0.2">
      <c r="A35" s="43" t="s">
        <v>3360</v>
      </c>
      <c r="B35" s="377" t="s">
        <v>3361</v>
      </c>
      <c r="C35" s="378"/>
      <c r="D35" s="4"/>
      <c r="E35" s="4"/>
      <c r="F35" s="4"/>
      <c r="G35" s="4"/>
      <c r="H35" s="4"/>
      <c r="I35" s="4"/>
      <c r="J35" s="4"/>
      <c r="K35" s="4"/>
      <c r="L35" s="4"/>
      <c r="M35" s="4"/>
      <c r="N35" s="4"/>
      <c r="O35" s="4"/>
      <c r="P35" s="4"/>
      <c r="Q35" s="4"/>
    </row>
    <row r="36" spans="1:17" ht="45.75" hidden="1" customHeight="1" x14ac:dyDescent="0.2">
      <c r="A36" s="43" t="s">
        <v>3362</v>
      </c>
      <c r="B36" s="377" t="s">
        <v>3363</v>
      </c>
      <c r="C36" s="378"/>
      <c r="D36" s="4"/>
      <c r="E36" s="4"/>
      <c r="F36" s="4"/>
      <c r="G36" s="4"/>
      <c r="H36" s="4"/>
      <c r="I36" s="4"/>
      <c r="J36" s="4"/>
      <c r="K36" s="4"/>
      <c r="L36" s="4"/>
      <c r="M36" s="4"/>
      <c r="N36" s="4"/>
      <c r="O36" s="4"/>
      <c r="P36" s="4"/>
      <c r="Q36" s="4"/>
    </row>
    <row r="37" spans="1:17" ht="54.75" hidden="1" customHeight="1" x14ac:dyDescent="0.2">
      <c r="A37" s="43" t="s">
        <v>3364</v>
      </c>
      <c r="B37" s="377" t="s">
        <v>3365</v>
      </c>
      <c r="C37" s="378"/>
      <c r="D37" s="4"/>
      <c r="E37" s="4"/>
      <c r="F37" s="4"/>
      <c r="G37" s="4"/>
      <c r="H37" s="4"/>
      <c r="I37" s="4"/>
      <c r="J37" s="4"/>
      <c r="K37" s="4"/>
      <c r="L37" s="4"/>
      <c r="M37" s="4"/>
      <c r="N37" s="4"/>
      <c r="O37" s="4"/>
      <c r="P37" s="4"/>
      <c r="Q37" s="4"/>
    </row>
    <row r="38" spans="1:17" ht="37.5" hidden="1" customHeight="1" x14ac:dyDescent="0.2">
      <c r="A38" s="43" t="s">
        <v>3366</v>
      </c>
      <c r="B38" s="377" t="s">
        <v>3367</v>
      </c>
      <c r="C38" s="378"/>
      <c r="D38" s="4"/>
      <c r="E38" s="4"/>
      <c r="F38" s="4"/>
      <c r="G38" s="4"/>
      <c r="H38" s="4"/>
      <c r="I38" s="4"/>
      <c r="J38" s="4"/>
      <c r="K38" s="4"/>
      <c r="L38" s="4"/>
      <c r="M38" s="4"/>
      <c r="N38" s="4"/>
      <c r="O38" s="4"/>
      <c r="P38" s="4"/>
      <c r="Q38" s="4"/>
    </row>
    <row r="39" spans="1:17" ht="61.5" hidden="1" customHeight="1" x14ac:dyDescent="0.2">
      <c r="A39" s="43" t="s">
        <v>3368</v>
      </c>
      <c r="B39" s="377" t="s">
        <v>3369</v>
      </c>
      <c r="C39" s="378"/>
      <c r="D39" s="4"/>
      <c r="E39" s="4"/>
      <c r="F39" s="4"/>
      <c r="G39" s="4"/>
      <c r="H39" s="4"/>
      <c r="I39" s="4"/>
      <c r="J39" s="4"/>
      <c r="K39" s="4"/>
      <c r="L39" s="4"/>
      <c r="M39" s="4"/>
      <c r="N39" s="4"/>
      <c r="O39" s="4"/>
      <c r="P39" s="4"/>
      <c r="Q39" s="4"/>
    </row>
    <row r="40" spans="1:17" ht="53.25" hidden="1" customHeight="1" x14ac:dyDescent="0.2">
      <c r="A40" s="43" t="s">
        <v>3370</v>
      </c>
      <c r="B40" s="377" t="s">
        <v>3371</v>
      </c>
      <c r="C40" s="378"/>
      <c r="D40" s="4"/>
      <c r="E40" s="4"/>
      <c r="F40" s="4"/>
      <c r="G40" s="4"/>
      <c r="H40" s="4"/>
      <c r="I40" s="4"/>
      <c r="J40" s="4"/>
      <c r="K40" s="4"/>
      <c r="L40" s="4"/>
      <c r="M40" s="4"/>
      <c r="N40" s="4"/>
      <c r="O40" s="4"/>
      <c r="P40" s="4"/>
      <c r="Q40" s="4"/>
    </row>
    <row r="41" spans="1:17" ht="73.5" hidden="1" customHeight="1" x14ac:dyDescent="0.2">
      <c r="A41" s="43" t="s">
        <v>3372</v>
      </c>
      <c r="B41" s="377" t="s">
        <v>3373</v>
      </c>
      <c r="C41" s="378"/>
      <c r="D41" s="4"/>
      <c r="E41" s="4"/>
      <c r="F41" s="4"/>
      <c r="G41" s="4"/>
      <c r="H41" s="4"/>
      <c r="I41" s="4"/>
      <c r="J41" s="4"/>
      <c r="K41" s="4"/>
      <c r="L41" s="4"/>
      <c r="M41" s="4"/>
      <c r="N41" s="4"/>
      <c r="O41" s="4"/>
      <c r="P41" s="4"/>
      <c r="Q41" s="4"/>
    </row>
    <row r="42" spans="1:17" ht="57.75" hidden="1" customHeight="1" x14ac:dyDescent="0.2">
      <c r="A42" s="43" t="s">
        <v>3374</v>
      </c>
      <c r="B42" s="377" t="s">
        <v>3375</v>
      </c>
      <c r="C42" s="378"/>
      <c r="D42" s="4"/>
      <c r="E42" s="4"/>
      <c r="F42" s="4"/>
      <c r="G42" s="4"/>
      <c r="H42" s="4"/>
      <c r="I42" s="4"/>
      <c r="J42" s="4"/>
      <c r="K42" s="4"/>
      <c r="L42" s="4"/>
      <c r="M42" s="4"/>
      <c r="N42" s="4"/>
      <c r="O42" s="4"/>
      <c r="P42" s="4"/>
      <c r="Q42" s="4"/>
    </row>
    <row r="43" spans="1:17" ht="84" hidden="1" customHeight="1" x14ac:dyDescent="0.2">
      <c r="A43" s="43" t="s">
        <v>3376</v>
      </c>
      <c r="B43" s="377" t="s">
        <v>3377</v>
      </c>
      <c r="C43" s="378"/>
      <c r="D43" s="4"/>
      <c r="E43" s="4"/>
      <c r="F43" s="4"/>
      <c r="G43" s="4"/>
      <c r="H43" s="4"/>
      <c r="I43" s="4"/>
      <c r="J43" s="4"/>
      <c r="K43" s="4"/>
      <c r="L43" s="4"/>
      <c r="M43" s="4"/>
      <c r="N43" s="4"/>
      <c r="O43" s="4"/>
      <c r="P43" s="4"/>
      <c r="Q43" s="4"/>
    </row>
    <row r="44" spans="1:17" ht="48" hidden="1" customHeight="1" x14ac:dyDescent="0.2">
      <c r="A44" s="43" t="s">
        <v>3378</v>
      </c>
      <c r="B44" s="377" t="s">
        <v>3379</v>
      </c>
      <c r="C44" s="378"/>
      <c r="D44" s="4"/>
      <c r="E44" s="4"/>
      <c r="F44" s="4"/>
      <c r="G44" s="4"/>
      <c r="H44" s="4"/>
      <c r="I44" s="4"/>
      <c r="J44" s="4"/>
      <c r="K44" s="4"/>
      <c r="L44" s="4"/>
      <c r="M44" s="4"/>
      <c r="N44" s="4"/>
      <c r="O44" s="4"/>
      <c r="P44" s="4"/>
      <c r="Q44" s="4"/>
    </row>
    <row r="45" spans="1:17" ht="57" hidden="1" customHeight="1" x14ac:dyDescent="0.2">
      <c r="A45" s="43" t="s">
        <v>3380</v>
      </c>
      <c r="B45" s="377" t="s">
        <v>3381</v>
      </c>
      <c r="C45" s="378"/>
      <c r="D45" s="4"/>
      <c r="E45" s="4"/>
      <c r="F45" s="4"/>
      <c r="G45" s="4"/>
      <c r="H45" s="4"/>
      <c r="I45" s="4"/>
      <c r="J45" s="4"/>
      <c r="K45" s="4"/>
      <c r="L45" s="4"/>
      <c r="M45" s="4"/>
      <c r="N45" s="4"/>
      <c r="O45" s="4"/>
      <c r="P45" s="4"/>
      <c r="Q45" s="4"/>
    </row>
    <row r="46" spans="1:17" ht="73.5" hidden="1" customHeight="1" x14ac:dyDescent="0.2">
      <c r="A46" s="43" t="s">
        <v>3382</v>
      </c>
      <c r="B46" s="387" t="s">
        <v>3383</v>
      </c>
      <c r="C46" s="378"/>
      <c r="D46" s="41"/>
      <c r="E46" s="4"/>
      <c r="F46" s="4"/>
      <c r="G46" s="4"/>
      <c r="H46" s="4"/>
      <c r="I46" s="4"/>
      <c r="J46" s="4"/>
      <c r="K46" s="4"/>
      <c r="L46" s="4"/>
      <c r="M46" s="4"/>
      <c r="N46" s="4"/>
      <c r="O46" s="4"/>
      <c r="P46" s="4"/>
      <c r="Q46" s="4"/>
    </row>
    <row r="47" spans="1:17" ht="66" hidden="1" customHeight="1" x14ac:dyDescent="0.2">
      <c r="A47" s="48" t="s">
        <v>3384</v>
      </c>
      <c r="B47" s="388" t="s">
        <v>3385</v>
      </c>
      <c r="C47" s="388"/>
      <c r="D47" s="4"/>
      <c r="E47" s="4"/>
      <c r="F47" s="4"/>
      <c r="G47" s="4"/>
      <c r="H47" s="4"/>
      <c r="I47" s="4"/>
      <c r="J47" s="4"/>
      <c r="K47" s="4"/>
      <c r="L47" s="4"/>
      <c r="M47" s="4"/>
      <c r="N47" s="4"/>
      <c r="O47" s="4"/>
      <c r="P47" s="4"/>
      <c r="Q47" s="4"/>
    </row>
    <row r="48" spans="1:17" ht="123.75" customHeight="1" x14ac:dyDescent="0.2">
      <c r="A48" s="271" t="s">
        <v>3386</v>
      </c>
      <c r="B48" s="386" t="s">
        <v>3387</v>
      </c>
      <c r="C48" s="385"/>
      <c r="D48" s="4"/>
      <c r="E48" s="4"/>
      <c r="F48" s="4"/>
      <c r="G48" s="4"/>
      <c r="H48" s="4"/>
      <c r="I48" s="4"/>
      <c r="J48" s="4"/>
      <c r="K48" s="4"/>
      <c r="L48" s="4"/>
      <c r="M48" s="4"/>
      <c r="N48" s="4"/>
      <c r="O48" s="4"/>
      <c r="P48" s="4"/>
      <c r="Q48" s="4"/>
    </row>
    <row r="49" spans="1:17" ht="34.5" customHeight="1" x14ac:dyDescent="0.2">
      <c r="A49" s="271" t="s">
        <v>3388</v>
      </c>
      <c r="B49" s="384" t="s">
        <v>3389</v>
      </c>
      <c r="C49" s="385"/>
      <c r="D49" s="4"/>
      <c r="E49" s="4"/>
      <c r="F49" s="4"/>
      <c r="G49" s="4"/>
      <c r="H49" s="4"/>
      <c r="I49" s="4"/>
      <c r="J49" s="4"/>
      <c r="K49" s="4"/>
      <c r="L49" s="4"/>
      <c r="M49" s="4"/>
      <c r="N49" s="4"/>
      <c r="O49" s="4"/>
      <c r="P49" s="4"/>
      <c r="Q49" s="4"/>
    </row>
    <row r="50" spans="1:17" ht="34.5" customHeight="1" x14ac:dyDescent="0.2">
      <c r="A50" s="271" t="s">
        <v>3390</v>
      </c>
      <c r="B50" s="384" t="s">
        <v>3391</v>
      </c>
      <c r="C50" s="385"/>
      <c r="D50" s="4"/>
      <c r="E50" s="4"/>
      <c r="F50" s="4"/>
      <c r="G50" s="4"/>
      <c r="H50" s="4"/>
      <c r="I50" s="4"/>
      <c r="J50" s="4"/>
      <c r="K50" s="4"/>
      <c r="L50" s="4"/>
      <c r="M50" s="4"/>
      <c r="N50" s="4"/>
      <c r="O50" s="4"/>
      <c r="P50" s="4"/>
      <c r="Q50" s="4"/>
    </row>
    <row r="51" spans="1:17" ht="31.5" customHeight="1" x14ac:dyDescent="0.2">
      <c r="A51" s="313" t="s">
        <v>3392</v>
      </c>
      <c r="B51" s="383"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2023-01-19T07:41:57Z</cp:lastPrinted>
  <dcterms:created xsi:type="dcterms:W3CDTF">2022-04-01T05:14:30Z</dcterms:created>
  <dcterms:modified xsi:type="dcterms:W3CDTF">2023-01-29T07:50:46Z</dcterms:modified>
</cp:coreProperties>
</file>